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D\Hruška\ŠÍPY\"/>
    </mc:Choice>
  </mc:AlternateContent>
  <xr:revisionPtr revIDLastSave="0" documentId="13_ncr:1_{90BB2EC2-49C8-47CF-94D6-7CD3EC0785F4}" xr6:coauthVersionLast="44" xr6:coauthVersionMax="45" xr10:uidLastSave="{00000000-0000-0000-0000-000000000000}"/>
  <bookViews>
    <workbookView xWindow="-108" yWindow="-108" windowWidth="23256" windowHeight="12576" tabRatio="723" activeTab="2" xr2:uid="{00000000-000D-0000-FFFF-FFFF00000000}"/>
  </bookViews>
  <sheets>
    <sheet name="Přehled_body" sheetId="9" r:id="rId1"/>
    <sheet name="Tabulka" sheetId="5" r:id="rId2"/>
    <sheet name="Pořadí" sheetId="6" r:id="rId3"/>
    <sheet name="List4" sheetId="7" state="hidden" r:id="rId4"/>
    <sheet name="List1" sheetId="8" state="hidden" r:id="rId5"/>
  </sheets>
  <definedNames>
    <definedName name="Adam_Šmíd">Tabulka!$D$39:$AD$43</definedName>
    <definedName name="Jarda_Klein">Tabulka!$D$49:$AD$53</definedName>
    <definedName name="Jiří_Blín">Tabulka!$D$34:$AD$38</definedName>
    <definedName name="Jiří_Fiala">Tabulka!$D$4:$AD$8</definedName>
    <definedName name="Kuba_Šedivý">Tabulka!$D$54:$AD$58</definedName>
    <definedName name="Libor_Hruška">Tabulka!$D$9:$AD$13</definedName>
    <definedName name="Milan_Veselý">Tabulka!$D$24:$AD$28</definedName>
    <definedName name="Míra_Chalupník">Tabulka!$D$44:$AD$48</definedName>
    <definedName name="Míra_Šedivý">Tabulka!$D$29:$AD$33</definedName>
    <definedName name="Náhrad_1">Tabulka!$D$69:$AD$73</definedName>
    <definedName name="Náhrad_2">Tabulka!$D$74:$AD$78</definedName>
    <definedName name="Náhrad_3">Tabulka!$D$79:$AD$83</definedName>
    <definedName name="_xlnm.Print_Area" localSheetId="2">Pořadí!$A$1:$H$15</definedName>
    <definedName name="_xlnm.Print_Area" localSheetId="1">Tabulka!$A$2:$AF$68</definedName>
    <definedName name="Pavel_Pernekr">Tabulka!$D$19:$AD$23</definedName>
    <definedName name="Pavla_Šmídová">Tabulka!$D$64:$AD$68</definedName>
    <definedName name="Petr_Weiner">Tabulka!$D$14:$AD$18</definedName>
    <definedName name="Standa_Roth">Tabulka!$D$59:$AD$63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5" l="1"/>
  <c r="ED9" i="9" l="1"/>
  <c r="EC9" i="9"/>
  <c r="EB9" i="9"/>
  <c r="EA9" i="9"/>
  <c r="DZ9" i="9"/>
  <c r="DY9" i="9"/>
  <c r="DX9" i="9"/>
  <c r="DW9" i="9"/>
  <c r="DV9" i="9"/>
  <c r="DU9" i="9"/>
  <c r="DT9" i="9"/>
  <c r="DS9" i="9"/>
  <c r="DR9" i="9"/>
  <c r="DQ9" i="9"/>
  <c r="DP9" i="9"/>
  <c r="DO9" i="9"/>
  <c r="DN9" i="9"/>
  <c r="DM9" i="9"/>
  <c r="DL9" i="9"/>
  <c r="DK9" i="9"/>
  <c r="DJ9" i="9"/>
  <c r="DI9" i="9"/>
  <c r="DH9" i="9"/>
  <c r="DG9" i="9"/>
  <c r="DF9" i="9"/>
  <c r="DE9" i="9"/>
  <c r="DD9" i="9"/>
  <c r="DC9" i="9"/>
  <c r="DB9" i="9"/>
  <c r="DA9" i="9"/>
  <c r="CZ9" i="9"/>
  <c r="CY9" i="9"/>
  <c r="CX9" i="9"/>
  <c r="CW9" i="9"/>
  <c r="CV9" i="9"/>
  <c r="CU9" i="9"/>
  <c r="CT9" i="9"/>
  <c r="CS9" i="9"/>
  <c r="CR9" i="9"/>
  <c r="CQ9" i="9"/>
  <c r="CP9" i="9"/>
  <c r="CO9" i="9"/>
  <c r="CN9" i="9"/>
  <c r="CM9" i="9"/>
  <c r="CL9" i="9"/>
  <c r="CK9" i="9"/>
  <c r="CJ9" i="9"/>
  <c r="CI9" i="9"/>
  <c r="CH9" i="9"/>
  <c r="CG9" i="9"/>
  <c r="CF9" i="9"/>
  <c r="CE9" i="9"/>
  <c r="CD9" i="9"/>
  <c r="CC9" i="9"/>
  <c r="CB9" i="9"/>
  <c r="CA9" i="9"/>
  <c r="BZ9" i="9"/>
  <c r="BY9" i="9"/>
  <c r="BX9" i="9"/>
  <c r="BW9" i="9"/>
  <c r="BV9" i="9"/>
  <c r="BU9" i="9"/>
  <c r="BT9" i="9"/>
  <c r="BS9" i="9"/>
  <c r="BR9" i="9"/>
  <c r="BQ9" i="9"/>
  <c r="BP9" i="9"/>
  <c r="BO9" i="9"/>
  <c r="BN9" i="9"/>
  <c r="BM9" i="9"/>
  <c r="BL9" i="9"/>
  <c r="BK9" i="9"/>
  <c r="BJ9" i="9"/>
  <c r="BI9" i="9"/>
  <c r="BH9" i="9"/>
  <c r="BG9" i="9"/>
  <c r="BF9" i="9"/>
  <c r="BE9" i="9"/>
  <c r="BD9" i="9"/>
  <c r="BC9" i="9"/>
  <c r="BB9" i="9"/>
  <c r="BA9" i="9"/>
  <c r="AZ9" i="9"/>
  <c r="AY9" i="9"/>
  <c r="AX9" i="9"/>
  <c r="AW9" i="9"/>
  <c r="AV9" i="9"/>
  <c r="AU9" i="9"/>
  <c r="AT9" i="9"/>
  <c r="AS9" i="9"/>
  <c r="AR9" i="9"/>
  <c r="AQ9" i="9"/>
  <c r="AP9" i="9"/>
  <c r="AO9" i="9"/>
  <c r="AN9" i="9"/>
  <c r="AM9" i="9"/>
  <c r="AL9" i="9"/>
  <c r="AK9" i="9"/>
  <c r="AJ9" i="9"/>
  <c r="AI9" i="9"/>
  <c r="AH9" i="9"/>
  <c r="AG9" i="9"/>
  <c r="AF9" i="9"/>
  <c r="AE9" i="9"/>
  <c r="AD9" i="9"/>
  <c r="AC9" i="9"/>
  <c r="AB9" i="9"/>
  <c r="AA9" i="9"/>
  <c r="Z9" i="9"/>
  <c r="Y9" i="9"/>
  <c r="X9" i="9"/>
  <c r="W9" i="9"/>
  <c r="V9" i="9"/>
  <c r="U9" i="9"/>
  <c r="T9" i="9"/>
  <c r="S9" i="9"/>
  <c r="R9" i="9"/>
  <c r="Q9" i="9"/>
  <c r="P9" i="9"/>
  <c r="O9" i="9"/>
  <c r="N9" i="9"/>
  <c r="M9" i="9"/>
  <c r="L9" i="9"/>
  <c r="K9" i="9"/>
  <c r="J9" i="9"/>
  <c r="I9" i="9"/>
  <c r="H9" i="9"/>
  <c r="G9" i="9"/>
  <c r="F9" i="9"/>
  <c r="E9" i="9"/>
  <c r="D2" i="5"/>
  <c r="C108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AF17" i="9"/>
  <c r="AG17" i="9"/>
  <c r="AH17" i="9"/>
  <c r="AI17" i="9"/>
  <c r="AJ17" i="9"/>
  <c r="AK17" i="9"/>
  <c r="AL17" i="9"/>
  <c r="AM17" i="9"/>
  <c r="AN17" i="9"/>
  <c r="AO17" i="9"/>
  <c r="AP17" i="9"/>
  <c r="AQ17" i="9"/>
  <c r="AR17" i="9"/>
  <c r="AS17" i="9"/>
  <c r="AT17" i="9"/>
  <c r="AU17" i="9"/>
  <c r="AV17" i="9"/>
  <c r="AW17" i="9"/>
  <c r="AX17" i="9"/>
  <c r="AY17" i="9"/>
  <c r="AZ17" i="9"/>
  <c r="BA17" i="9"/>
  <c r="BB17" i="9"/>
  <c r="BC17" i="9"/>
  <c r="BD17" i="9"/>
  <c r="BE17" i="9"/>
  <c r="BF17" i="9"/>
  <c r="BG17" i="9"/>
  <c r="BH17" i="9"/>
  <c r="BI17" i="9"/>
  <c r="BJ17" i="9"/>
  <c r="BK17" i="9"/>
  <c r="BL17" i="9"/>
  <c r="BM17" i="9"/>
  <c r="BN17" i="9"/>
  <c r="BO17" i="9"/>
  <c r="BP17" i="9"/>
  <c r="BQ17" i="9"/>
  <c r="BR17" i="9"/>
  <c r="BS17" i="9"/>
  <c r="BT17" i="9"/>
  <c r="BU17" i="9"/>
  <c r="BV17" i="9"/>
  <c r="BW17" i="9"/>
  <c r="BX17" i="9"/>
  <c r="BY17" i="9"/>
  <c r="BZ17" i="9"/>
  <c r="CA17" i="9"/>
  <c r="CB17" i="9"/>
  <c r="CC17" i="9"/>
  <c r="CD17" i="9"/>
  <c r="CE17" i="9"/>
  <c r="CF17" i="9"/>
  <c r="CG17" i="9"/>
  <c r="CH17" i="9"/>
  <c r="CI17" i="9"/>
  <c r="CJ17" i="9"/>
  <c r="CK17" i="9"/>
  <c r="CL17" i="9"/>
  <c r="CM17" i="9"/>
  <c r="CN17" i="9"/>
  <c r="CO17" i="9"/>
  <c r="CP17" i="9"/>
  <c r="CQ17" i="9"/>
  <c r="CR17" i="9"/>
  <c r="CS17" i="9"/>
  <c r="CT17" i="9"/>
  <c r="CU17" i="9"/>
  <c r="CV17" i="9"/>
  <c r="CW17" i="9"/>
  <c r="CX17" i="9"/>
  <c r="CY17" i="9"/>
  <c r="CZ17" i="9"/>
  <c r="DA17" i="9"/>
  <c r="DB17" i="9"/>
  <c r="DC17" i="9"/>
  <c r="DD17" i="9"/>
  <c r="DE17" i="9"/>
  <c r="DF17" i="9"/>
  <c r="DG17" i="9"/>
  <c r="DH17" i="9"/>
  <c r="DI17" i="9"/>
  <c r="DJ17" i="9"/>
  <c r="DK17" i="9"/>
  <c r="DL17" i="9"/>
  <c r="DM17" i="9"/>
  <c r="DN17" i="9"/>
  <c r="DO17" i="9"/>
  <c r="DP17" i="9"/>
  <c r="DQ17" i="9"/>
  <c r="DR17" i="9"/>
  <c r="DS17" i="9"/>
  <c r="DT17" i="9"/>
  <c r="DU17" i="9"/>
  <c r="DV17" i="9"/>
  <c r="DW17" i="9"/>
  <c r="DX17" i="9"/>
  <c r="DY17" i="9"/>
  <c r="DZ17" i="9"/>
  <c r="EA17" i="9"/>
  <c r="EB17" i="9"/>
  <c r="EC17" i="9"/>
  <c r="ED17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AF25" i="9"/>
  <c r="AG25" i="9"/>
  <c r="AH25" i="9"/>
  <c r="AI25" i="9"/>
  <c r="AJ25" i="9"/>
  <c r="AK25" i="9"/>
  <c r="AL25" i="9"/>
  <c r="AM25" i="9"/>
  <c r="AN25" i="9"/>
  <c r="AO25" i="9"/>
  <c r="AP25" i="9"/>
  <c r="AQ25" i="9"/>
  <c r="AR25" i="9"/>
  <c r="AS25" i="9"/>
  <c r="AT25" i="9"/>
  <c r="AU25" i="9"/>
  <c r="AV25" i="9"/>
  <c r="AW25" i="9"/>
  <c r="AX25" i="9"/>
  <c r="AY25" i="9"/>
  <c r="AZ25" i="9"/>
  <c r="BA25" i="9"/>
  <c r="BB25" i="9"/>
  <c r="BC25" i="9"/>
  <c r="BD25" i="9"/>
  <c r="BE25" i="9"/>
  <c r="BF25" i="9"/>
  <c r="BG25" i="9"/>
  <c r="BH25" i="9"/>
  <c r="BI25" i="9"/>
  <c r="BJ25" i="9"/>
  <c r="BK25" i="9"/>
  <c r="BL25" i="9"/>
  <c r="BM25" i="9"/>
  <c r="BN25" i="9"/>
  <c r="BO25" i="9"/>
  <c r="BP25" i="9"/>
  <c r="BQ25" i="9"/>
  <c r="BR25" i="9"/>
  <c r="BS25" i="9"/>
  <c r="BT25" i="9"/>
  <c r="BU25" i="9"/>
  <c r="BV25" i="9"/>
  <c r="BW25" i="9"/>
  <c r="BX25" i="9"/>
  <c r="BY25" i="9"/>
  <c r="BZ25" i="9"/>
  <c r="CA25" i="9"/>
  <c r="CB25" i="9"/>
  <c r="CC25" i="9"/>
  <c r="CD25" i="9"/>
  <c r="CE25" i="9"/>
  <c r="CF25" i="9"/>
  <c r="CG25" i="9"/>
  <c r="CH25" i="9"/>
  <c r="CI25" i="9"/>
  <c r="CJ25" i="9"/>
  <c r="CK25" i="9"/>
  <c r="CL25" i="9"/>
  <c r="CM25" i="9"/>
  <c r="CN25" i="9"/>
  <c r="CO25" i="9"/>
  <c r="CP25" i="9"/>
  <c r="CQ25" i="9"/>
  <c r="CR25" i="9"/>
  <c r="CS25" i="9"/>
  <c r="CT25" i="9"/>
  <c r="CU25" i="9"/>
  <c r="CV25" i="9"/>
  <c r="CW25" i="9"/>
  <c r="CX25" i="9"/>
  <c r="CY25" i="9"/>
  <c r="CZ25" i="9"/>
  <c r="DA25" i="9"/>
  <c r="DB25" i="9"/>
  <c r="DC25" i="9"/>
  <c r="DD25" i="9"/>
  <c r="DE25" i="9"/>
  <c r="DF25" i="9"/>
  <c r="DG25" i="9"/>
  <c r="DH25" i="9"/>
  <c r="DI25" i="9"/>
  <c r="DJ25" i="9"/>
  <c r="DK25" i="9"/>
  <c r="DL25" i="9"/>
  <c r="DM25" i="9"/>
  <c r="DN25" i="9"/>
  <c r="DO25" i="9"/>
  <c r="DP25" i="9"/>
  <c r="DQ25" i="9"/>
  <c r="DR25" i="9"/>
  <c r="DS25" i="9"/>
  <c r="DT25" i="9"/>
  <c r="DU25" i="9"/>
  <c r="DV25" i="9"/>
  <c r="DW25" i="9"/>
  <c r="DX25" i="9"/>
  <c r="DY25" i="9"/>
  <c r="DZ25" i="9"/>
  <c r="EA25" i="9"/>
  <c r="EB25" i="9"/>
  <c r="EC25" i="9"/>
  <c r="ED25" i="9"/>
  <c r="J33" i="9"/>
  <c r="K33" i="9"/>
  <c r="L33" i="9"/>
  <c r="M33" i="9"/>
  <c r="N33" i="9"/>
  <c r="O33" i="9"/>
  <c r="P33" i="9"/>
  <c r="Q33" i="9"/>
  <c r="R33" i="9"/>
  <c r="S33" i="9"/>
  <c r="T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AJ33" i="9"/>
  <c r="AK33" i="9"/>
  <c r="AL33" i="9"/>
  <c r="AM33" i="9"/>
  <c r="AN33" i="9"/>
  <c r="AO33" i="9"/>
  <c r="AP33" i="9"/>
  <c r="AQ33" i="9"/>
  <c r="AR33" i="9"/>
  <c r="AS33" i="9"/>
  <c r="AT33" i="9"/>
  <c r="AU33" i="9"/>
  <c r="AV33" i="9"/>
  <c r="AW33" i="9"/>
  <c r="AX33" i="9"/>
  <c r="AY33" i="9"/>
  <c r="AZ33" i="9"/>
  <c r="BA33" i="9"/>
  <c r="BB33" i="9"/>
  <c r="BC33" i="9"/>
  <c r="BD33" i="9"/>
  <c r="BE33" i="9"/>
  <c r="BF33" i="9"/>
  <c r="BG33" i="9"/>
  <c r="BH33" i="9"/>
  <c r="BI33" i="9"/>
  <c r="BJ33" i="9"/>
  <c r="BK33" i="9"/>
  <c r="BL33" i="9"/>
  <c r="BM33" i="9"/>
  <c r="BN33" i="9"/>
  <c r="BO33" i="9"/>
  <c r="BP33" i="9"/>
  <c r="BQ33" i="9"/>
  <c r="BR33" i="9"/>
  <c r="BS33" i="9"/>
  <c r="BT33" i="9"/>
  <c r="BU33" i="9"/>
  <c r="BV33" i="9"/>
  <c r="BW33" i="9"/>
  <c r="BX33" i="9"/>
  <c r="BY33" i="9"/>
  <c r="BZ33" i="9"/>
  <c r="CA33" i="9"/>
  <c r="CB33" i="9"/>
  <c r="CC33" i="9"/>
  <c r="CD33" i="9"/>
  <c r="CE33" i="9"/>
  <c r="CF33" i="9"/>
  <c r="CG33" i="9"/>
  <c r="CH33" i="9"/>
  <c r="CI33" i="9"/>
  <c r="CJ33" i="9"/>
  <c r="CK33" i="9"/>
  <c r="CL33" i="9"/>
  <c r="CM33" i="9"/>
  <c r="CN33" i="9"/>
  <c r="CO33" i="9"/>
  <c r="CP33" i="9"/>
  <c r="CQ33" i="9"/>
  <c r="CR33" i="9"/>
  <c r="CS33" i="9"/>
  <c r="CT33" i="9"/>
  <c r="CU33" i="9"/>
  <c r="CV33" i="9"/>
  <c r="CW33" i="9"/>
  <c r="CX33" i="9"/>
  <c r="CY33" i="9"/>
  <c r="CZ33" i="9"/>
  <c r="DA33" i="9"/>
  <c r="DB33" i="9"/>
  <c r="DC33" i="9"/>
  <c r="DD33" i="9"/>
  <c r="DE33" i="9"/>
  <c r="DF33" i="9"/>
  <c r="DG33" i="9"/>
  <c r="DH33" i="9"/>
  <c r="DI33" i="9"/>
  <c r="DJ33" i="9"/>
  <c r="DK33" i="9"/>
  <c r="DL33" i="9"/>
  <c r="DM33" i="9"/>
  <c r="DN33" i="9"/>
  <c r="DO33" i="9"/>
  <c r="DP33" i="9"/>
  <c r="DQ33" i="9"/>
  <c r="DR33" i="9"/>
  <c r="DS33" i="9"/>
  <c r="DT33" i="9"/>
  <c r="DU33" i="9"/>
  <c r="DV33" i="9"/>
  <c r="DW33" i="9"/>
  <c r="DX33" i="9"/>
  <c r="DY33" i="9"/>
  <c r="DZ33" i="9"/>
  <c r="EA33" i="9"/>
  <c r="EB33" i="9"/>
  <c r="EC33" i="9"/>
  <c r="ED33" i="9"/>
  <c r="J41" i="9"/>
  <c r="K41" i="9"/>
  <c r="L41" i="9"/>
  <c r="M41" i="9"/>
  <c r="N41" i="9"/>
  <c r="O41" i="9"/>
  <c r="P41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AJ41" i="9"/>
  <c r="AK41" i="9"/>
  <c r="AL41" i="9"/>
  <c r="AM41" i="9"/>
  <c r="AN41" i="9"/>
  <c r="AO41" i="9"/>
  <c r="AP41" i="9"/>
  <c r="AQ41" i="9"/>
  <c r="AR41" i="9"/>
  <c r="AS41" i="9"/>
  <c r="AT41" i="9"/>
  <c r="AU41" i="9"/>
  <c r="AV41" i="9"/>
  <c r="AW41" i="9"/>
  <c r="AX41" i="9"/>
  <c r="AY41" i="9"/>
  <c r="AZ41" i="9"/>
  <c r="BA41" i="9"/>
  <c r="BB41" i="9"/>
  <c r="BC41" i="9"/>
  <c r="BD41" i="9"/>
  <c r="BE41" i="9"/>
  <c r="BF41" i="9"/>
  <c r="BG41" i="9"/>
  <c r="BH41" i="9"/>
  <c r="BI41" i="9"/>
  <c r="BJ41" i="9"/>
  <c r="BK41" i="9"/>
  <c r="BL41" i="9"/>
  <c r="BM41" i="9"/>
  <c r="BN41" i="9"/>
  <c r="BO41" i="9"/>
  <c r="BP41" i="9"/>
  <c r="BQ41" i="9"/>
  <c r="BR41" i="9"/>
  <c r="BS41" i="9"/>
  <c r="BT41" i="9"/>
  <c r="BU41" i="9"/>
  <c r="BV41" i="9"/>
  <c r="BW41" i="9"/>
  <c r="BX41" i="9"/>
  <c r="BY41" i="9"/>
  <c r="BZ41" i="9"/>
  <c r="CA41" i="9"/>
  <c r="CB41" i="9"/>
  <c r="CC41" i="9"/>
  <c r="CD41" i="9"/>
  <c r="CE41" i="9"/>
  <c r="CF41" i="9"/>
  <c r="CG41" i="9"/>
  <c r="CH41" i="9"/>
  <c r="CI41" i="9"/>
  <c r="CJ41" i="9"/>
  <c r="CK41" i="9"/>
  <c r="CL41" i="9"/>
  <c r="CM41" i="9"/>
  <c r="CN41" i="9"/>
  <c r="CO41" i="9"/>
  <c r="CP41" i="9"/>
  <c r="CQ41" i="9"/>
  <c r="CR41" i="9"/>
  <c r="CS41" i="9"/>
  <c r="CT41" i="9"/>
  <c r="CU41" i="9"/>
  <c r="CV41" i="9"/>
  <c r="CW41" i="9"/>
  <c r="CX41" i="9"/>
  <c r="CY41" i="9"/>
  <c r="CZ41" i="9"/>
  <c r="DA41" i="9"/>
  <c r="DB41" i="9"/>
  <c r="DC41" i="9"/>
  <c r="DD41" i="9"/>
  <c r="DE41" i="9"/>
  <c r="DF41" i="9"/>
  <c r="DG41" i="9"/>
  <c r="DH41" i="9"/>
  <c r="DI41" i="9"/>
  <c r="DJ41" i="9"/>
  <c r="DK41" i="9"/>
  <c r="DL41" i="9"/>
  <c r="DM41" i="9"/>
  <c r="DN41" i="9"/>
  <c r="DO41" i="9"/>
  <c r="DP41" i="9"/>
  <c r="DQ41" i="9"/>
  <c r="DR41" i="9"/>
  <c r="DS41" i="9"/>
  <c r="DT41" i="9"/>
  <c r="DU41" i="9"/>
  <c r="DV41" i="9"/>
  <c r="DW41" i="9"/>
  <c r="DX41" i="9"/>
  <c r="DY41" i="9"/>
  <c r="DZ41" i="9"/>
  <c r="EA41" i="9"/>
  <c r="EB41" i="9"/>
  <c r="EC41" i="9"/>
  <c r="ED41" i="9"/>
  <c r="J49" i="9"/>
  <c r="K49" i="9"/>
  <c r="L49" i="9"/>
  <c r="M49" i="9"/>
  <c r="N49" i="9"/>
  <c r="O49" i="9"/>
  <c r="P49" i="9"/>
  <c r="Q49" i="9"/>
  <c r="R49" i="9"/>
  <c r="S49" i="9"/>
  <c r="T49" i="9"/>
  <c r="U49" i="9"/>
  <c r="V49" i="9"/>
  <c r="W49" i="9"/>
  <c r="X49" i="9"/>
  <c r="Y49" i="9"/>
  <c r="Z49" i="9"/>
  <c r="AA49" i="9"/>
  <c r="AB49" i="9"/>
  <c r="AC49" i="9"/>
  <c r="AD49" i="9"/>
  <c r="AE49" i="9"/>
  <c r="AF49" i="9"/>
  <c r="AG49" i="9"/>
  <c r="AH49" i="9"/>
  <c r="AI49" i="9"/>
  <c r="AJ49" i="9"/>
  <c r="AK49" i="9"/>
  <c r="AL49" i="9"/>
  <c r="AM49" i="9"/>
  <c r="AN49" i="9"/>
  <c r="AO49" i="9"/>
  <c r="AP49" i="9"/>
  <c r="AQ49" i="9"/>
  <c r="AR49" i="9"/>
  <c r="AS49" i="9"/>
  <c r="AT49" i="9"/>
  <c r="AU49" i="9"/>
  <c r="AV49" i="9"/>
  <c r="AW49" i="9"/>
  <c r="AX49" i="9"/>
  <c r="AY49" i="9"/>
  <c r="AZ49" i="9"/>
  <c r="BA49" i="9"/>
  <c r="BB49" i="9"/>
  <c r="BC49" i="9"/>
  <c r="BD49" i="9"/>
  <c r="BE49" i="9"/>
  <c r="BF49" i="9"/>
  <c r="BG49" i="9"/>
  <c r="BH49" i="9"/>
  <c r="BI49" i="9"/>
  <c r="BJ49" i="9"/>
  <c r="BK49" i="9"/>
  <c r="BL49" i="9"/>
  <c r="BM49" i="9"/>
  <c r="BN49" i="9"/>
  <c r="BO49" i="9"/>
  <c r="BP49" i="9"/>
  <c r="BQ49" i="9"/>
  <c r="BR49" i="9"/>
  <c r="BS49" i="9"/>
  <c r="BT49" i="9"/>
  <c r="BU49" i="9"/>
  <c r="BV49" i="9"/>
  <c r="BW49" i="9"/>
  <c r="BX49" i="9"/>
  <c r="BY49" i="9"/>
  <c r="BZ49" i="9"/>
  <c r="CA49" i="9"/>
  <c r="CB49" i="9"/>
  <c r="CC49" i="9"/>
  <c r="CD49" i="9"/>
  <c r="CE49" i="9"/>
  <c r="CF49" i="9"/>
  <c r="CG49" i="9"/>
  <c r="CH49" i="9"/>
  <c r="CI49" i="9"/>
  <c r="CJ49" i="9"/>
  <c r="CK49" i="9"/>
  <c r="CL49" i="9"/>
  <c r="CM49" i="9"/>
  <c r="CN49" i="9"/>
  <c r="CO49" i="9"/>
  <c r="CP49" i="9"/>
  <c r="CQ49" i="9"/>
  <c r="CR49" i="9"/>
  <c r="CS49" i="9"/>
  <c r="CT49" i="9"/>
  <c r="CU49" i="9"/>
  <c r="CV49" i="9"/>
  <c r="CW49" i="9"/>
  <c r="CX49" i="9"/>
  <c r="CY49" i="9"/>
  <c r="CZ49" i="9"/>
  <c r="DA49" i="9"/>
  <c r="DB49" i="9"/>
  <c r="DC49" i="9"/>
  <c r="DD49" i="9"/>
  <c r="DE49" i="9"/>
  <c r="DF49" i="9"/>
  <c r="DG49" i="9"/>
  <c r="DH49" i="9"/>
  <c r="DI49" i="9"/>
  <c r="DJ49" i="9"/>
  <c r="DK49" i="9"/>
  <c r="DL49" i="9"/>
  <c r="DM49" i="9"/>
  <c r="DN49" i="9"/>
  <c r="DO49" i="9"/>
  <c r="DP49" i="9"/>
  <c r="DQ49" i="9"/>
  <c r="DR49" i="9"/>
  <c r="DS49" i="9"/>
  <c r="DT49" i="9"/>
  <c r="DU49" i="9"/>
  <c r="DV49" i="9"/>
  <c r="DW49" i="9"/>
  <c r="DX49" i="9"/>
  <c r="DY49" i="9"/>
  <c r="DZ49" i="9"/>
  <c r="EA49" i="9"/>
  <c r="EB49" i="9"/>
  <c r="EC49" i="9"/>
  <c r="ED49" i="9"/>
  <c r="J57" i="9"/>
  <c r="K57" i="9"/>
  <c r="L57" i="9"/>
  <c r="M57" i="9"/>
  <c r="N57" i="9"/>
  <c r="O57" i="9"/>
  <c r="P57" i="9"/>
  <c r="Q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AL57" i="9"/>
  <c r="AM57" i="9"/>
  <c r="AN57" i="9"/>
  <c r="AO57" i="9"/>
  <c r="AP57" i="9"/>
  <c r="AQ57" i="9"/>
  <c r="AR57" i="9"/>
  <c r="AS57" i="9"/>
  <c r="AT57" i="9"/>
  <c r="AU57" i="9"/>
  <c r="AV57" i="9"/>
  <c r="AW57" i="9"/>
  <c r="AX57" i="9"/>
  <c r="AY57" i="9"/>
  <c r="AZ57" i="9"/>
  <c r="BA57" i="9"/>
  <c r="BB57" i="9"/>
  <c r="BC57" i="9"/>
  <c r="BD57" i="9"/>
  <c r="BE57" i="9"/>
  <c r="BF57" i="9"/>
  <c r="BG57" i="9"/>
  <c r="BH57" i="9"/>
  <c r="BI57" i="9"/>
  <c r="BJ57" i="9"/>
  <c r="BK57" i="9"/>
  <c r="BL57" i="9"/>
  <c r="BM57" i="9"/>
  <c r="BN57" i="9"/>
  <c r="BO57" i="9"/>
  <c r="BP57" i="9"/>
  <c r="BQ57" i="9"/>
  <c r="BR57" i="9"/>
  <c r="BS57" i="9"/>
  <c r="BT57" i="9"/>
  <c r="BU57" i="9"/>
  <c r="BV57" i="9"/>
  <c r="BW57" i="9"/>
  <c r="BX57" i="9"/>
  <c r="BY57" i="9"/>
  <c r="BZ57" i="9"/>
  <c r="CA57" i="9"/>
  <c r="CB57" i="9"/>
  <c r="CC57" i="9"/>
  <c r="CD57" i="9"/>
  <c r="CE57" i="9"/>
  <c r="CF57" i="9"/>
  <c r="CG57" i="9"/>
  <c r="CH57" i="9"/>
  <c r="CI57" i="9"/>
  <c r="CJ57" i="9"/>
  <c r="CK57" i="9"/>
  <c r="CL57" i="9"/>
  <c r="CM57" i="9"/>
  <c r="CN57" i="9"/>
  <c r="CO57" i="9"/>
  <c r="CP57" i="9"/>
  <c r="CQ57" i="9"/>
  <c r="CR57" i="9"/>
  <c r="CS57" i="9"/>
  <c r="CT57" i="9"/>
  <c r="CU57" i="9"/>
  <c r="CV57" i="9"/>
  <c r="CW57" i="9"/>
  <c r="CX57" i="9"/>
  <c r="CY57" i="9"/>
  <c r="CZ57" i="9"/>
  <c r="DA57" i="9"/>
  <c r="DB57" i="9"/>
  <c r="DC57" i="9"/>
  <c r="DD57" i="9"/>
  <c r="DE57" i="9"/>
  <c r="DF57" i="9"/>
  <c r="DG57" i="9"/>
  <c r="DH57" i="9"/>
  <c r="DI57" i="9"/>
  <c r="DJ57" i="9"/>
  <c r="DK57" i="9"/>
  <c r="DL57" i="9"/>
  <c r="DM57" i="9"/>
  <c r="DN57" i="9"/>
  <c r="DO57" i="9"/>
  <c r="DP57" i="9"/>
  <c r="DQ57" i="9"/>
  <c r="DR57" i="9"/>
  <c r="DS57" i="9"/>
  <c r="DT57" i="9"/>
  <c r="DU57" i="9"/>
  <c r="DV57" i="9"/>
  <c r="DW57" i="9"/>
  <c r="DX57" i="9"/>
  <c r="DY57" i="9"/>
  <c r="DZ57" i="9"/>
  <c r="EA57" i="9"/>
  <c r="EB57" i="9"/>
  <c r="EC57" i="9"/>
  <c r="ED57" i="9"/>
  <c r="J65" i="9"/>
  <c r="K65" i="9"/>
  <c r="L65" i="9"/>
  <c r="M65" i="9"/>
  <c r="N65" i="9"/>
  <c r="O65" i="9"/>
  <c r="P65" i="9"/>
  <c r="Q65" i="9"/>
  <c r="R65" i="9"/>
  <c r="S65" i="9"/>
  <c r="T65" i="9"/>
  <c r="U65" i="9"/>
  <c r="V65" i="9"/>
  <c r="W65" i="9"/>
  <c r="X65" i="9"/>
  <c r="Y65" i="9"/>
  <c r="Z65" i="9"/>
  <c r="AA65" i="9"/>
  <c r="AB65" i="9"/>
  <c r="AC65" i="9"/>
  <c r="AD65" i="9"/>
  <c r="AE65" i="9"/>
  <c r="AF65" i="9"/>
  <c r="AG65" i="9"/>
  <c r="AH65" i="9"/>
  <c r="AI65" i="9"/>
  <c r="AJ65" i="9"/>
  <c r="AK65" i="9"/>
  <c r="AL65" i="9"/>
  <c r="AM65" i="9"/>
  <c r="AN65" i="9"/>
  <c r="AO65" i="9"/>
  <c r="AP65" i="9"/>
  <c r="AQ65" i="9"/>
  <c r="AR65" i="9"/>
  <c r="AS65" i="9"/>
  <c r="AT65" i="9"/>
  <c r="AU65" i="9"/>
  <c r="AV65" i="9"/>
  <c r="AW65" i="9"/>
  <c r="AX65" i="9"/>
  <c r="AY65" i="9"/>
  <c r="AZ65" i="9"/>
  <c r="BA65" i="9"/>
  <c r="BB65" i="9"/>
  <c r="BC65" i="9"/>
  <c r="BD65" i="9"/>
  <c r="BE65" i="9"/>
  <c r="BF65" i="9"/>
  <c r="BG65" i="9"/>
  <c r="BH65" i="9"/>
  <c r="BI65" i="9"/>
  <c r="BJ65" i="9"/>
  <c r="BK65" i="9"/>
  <c r="BL65" i="9"/>
  <c r="BM65" i="9"/>
  <c r="BN65" i="9"/>
  <c r="BO65" i="9"/>
  <c r="BP65" i="9"/>
  <c r="BQ65" i="9"/>
  <c r="BR65" i="9"/>
  <c r="BS65" i="9"/>
  <c r="BT65" i="9"/>
  <c r="BU65" i="9"/>
  <c r="BV65" i="9"/>
  <c r="BW65" i="9"/>
  <c r="BX65" i="9"/>
  <c r="BY65" i="9"/>
  <c r="BZ65" i="9"/>
  <c r="CA65" i="9"/>
  <c r="CB65" i="9"/>
  <c r="CC65" i="9"/>
  <c r="CD65" i="9"/>
  <c r="CE65" i="9"/>
  <c r="CF65" i="9"/>
  <c r="CG65" i="9"/>
  <c r="CH65" i="9"/>
  <c r="CI65" i="9"/>
  <c r="CJ65" i="9"/>
  <c r="CK65" i="9"/>
  <c r="CL65" i="9"/>
  <c r="CM65" i="9"/>
  <c r="CN65" i="9"/>
  <c r="CO65" i="9"/>
  <c r="CP65" i="9"/>
  <c r="CQ65" i="9"/>
  <c r="CR65" i="9"/>
  <c r="CS65" i="9"/>
  <c r="CT65" i="9"/>
  <c r="CU65" i="9"/>
  <c r="CV65" i="9"/>
  <c r="CW65" i="9"/>
  <c r="CX65" i="9"/>
  <c r="CY65" i="9"/>
  <c r="CZ65" i="9"/>
  <c r="DA65" i="9"/>
  <c r="DB65" i="9"/>
  <c r="DC65" i="9"/>
  <c r="DD65" i="9"/>
  <c r="DE65" i="9"/>
  <c r="DF65" i="9"/>
  <c r="DG65" i="9"/>
  <c r="DH65" i="9"/>
  <c r="DI65" i="9"/>
  <c r="DJ65" i="9"/>
  <c r="DK65" i="9"/>
  <c r="DL65" i="9"/>
  <c r="DM65" i="9"/>
  <c r="DN65" i="9"/>
  <c r="DO65" i="9"/>
  <c r="DP65" i="9"/>
  <c r="DQ65" i="9"/>
  <c r="DR65" i="9"/>
  <c r="DS65" i="9"/>
  <c r="DT65" i="9"/>
  <c r="DU65" i="9"/>
  <c r="DV65" i="9"/>
  <c r="DW65" i="9"/>
  <c r="DX65" i="9"/>
  <c r="DY65" i="9"/>
  <c r="DZ65" i="9"/>
  <c r="EA65" i="9"/>
  <c r="EB65" i="9"/>
  <c r="EC65" i="9"/>
  <c r="ED65" i="9"/>
  <c r="J73" i="9"/>
  <c r="K73" i="9"/>
  <c r="L73" i="9"/>
  <c r="M73" i="9"/>
  <c r="N73" i="9"/>
  <c r="O73" i="9"/>
  <c r="P73" i="9"/>
  <c r="Q73" i="9"/>
  <c r="R73" i="9"/>
  <c r="S73" i="9"/>
  <c r="T73" i="9"/>
  <c r="U73" i="9"/>
  <c r="V73" i="9"/>
  <c r="W73" i="9"/>
  <c r="X73" i="9"/>
  <c r="Y73" i="9"/>
  <c r="Z73" i="9"/>
  <c r="AA73" i="9"/>
  <c r="AB73" i="9"/>
  <c r="AC73" i="9"/>
  <c r="AD73" i="9"/>
  <c r="AE73" i="9"/>
  <c r="AF73" i="9"/>
  <c r="AG73" i="9"/>
  <c r="AH73" i="9"/>
  <c r="AI73" i="9"/>
  <c r="AJ73" i="9"/>
  <c r="AK73" i="9"/>
  <c r="AL73" i="9"/>
  <c r="AM73" i="9"/>
  <c r="AN73" i="9"/>
  <c r="AO73" i="9"/>
  <c r="AP73" i="9"/>
  <c r="AQ73" i="9"/>
  <c r="AR73" i="9"/>
  <c r="AS73" i="9"/>
  <c r="AT73" i="9"/>
  <c r="AU73" i="9"/>
  <c r="AV73" i="9"/>
  <c r="AW73" i="9"/>
  <c r="AX73" i="9"/>
  <c r="AY73" i="9"/>
  <c r="AZ73" i="9"/>
  <c r="BA73" i="9"/>
  <c r="BB73" i="9"/>
  <c r="BC73" i="9"/>
  <c r="BD73" i="9"/>
  <c r="BE73" i="9"/>
  <c r="BF73" i="9"/>
  <c r="BG73" i="9"/>
  <c r="BH73" i="9"/>
  <c r="BI73" i="9"/>
  <c r="BJ73" i="9"/>
  <c r="BK73" i="9"/>
  <c r="BL73" i="9"/>
  <c r="BM73" i="9"/>
  <c r="BN73" i="9"/>
  <c r="BO73" i="9"/>
  <c r="BP73" i="9"/>
  <c r="BQ73" i="9"/>
  <c r="BR73" i="9"/>
  <c r="BS73" i="9"/>
  <c r="BT73" i="9"/>
  <c r="BU73" i="9"/>
  <c r="BV73" i="9"/>
  <c r="BW73" i="9"/>
  <c r="BX73" i="9"/>
  <c r="BY73" i="9"/>
  <c r="BZ73" i="9"/>
  <c r="CA73" i="9"/>
  <c r="CB73" i="9"/>
  <c r="CC73" i="9"/>
  <c r="CD73" i="9"/>
  <c r="CE73" i="9"/>
  <c r="CF73" i="9"/>
  <c r="CG73" i="9"/>
  <c r="CH73" i="9"/>
  <c r="CI73" i="9"/>
  <c r="CJ73" i="9"/>
  <c r="CK73" i="9"/>
  <c r="CL73" i="9"/>
  <c r="CM73" i="9"/>
  <c r="CN73" i="9"/>
  <c r="CO73" i="9"/>
  <c r="CP73" i="9"/>
  <c r="CQ73" i="9"/>
  <c r="CR73" i="9"/>
  <c r="CS73" i="9"/>
  <c r="CT73" i="9"/>
  <c r="CU73" i="9"/>
  <c r="CV73" i="9"/>
  <c r="CW73" i="9"/>
  <c r="CX73" i="9"/>
  <c r="CY73" i="9"/>
  <c r="CZ73" i="9"/>
  <c r="DA73" i="9"/>
  <c r="DB73" i="9"/>
  <c r="DC73" i="9"/>
  <c r="DD73" i="9"/>
  <c r="DE73" i="9"/>
  <c r="DF73" i="9"/>
  <c r="DG73" i="9"/>
  <c r="DH73" i="9"/>
  <c r="DI73" i="9"/>
  <c r="DJ73" i="9"/>
  <c r="DK73" i="9"/>
  <c r="DL73" i="9"/>
  <c r="DM73" i="9"/>
  <c r="DN73" i="9"/>
  <c r="DO73" i="9"/>
  <c r="DP73" i="9"/>
  <c r="DQ73" i="9"/>
  <c r="DR73" i="9"/>
  <c r="DS73" i="9"/>
  <c r="DT73" i="9"/>
  <c r="DU73" i="9"/>
  <c r="DV73" i="9"/>
  <c r="DW73" i="9"/>
  <c r="DX73" i="9"/>
  <c r="DY73" i="9"/>
  <c r="DZ73" i="9"/>
  <c r="EA73" i="9"/>
  <c r="EB73" i="9"/>
  <c r="EC73" i="9"/>
  <c r="ED73" i="9"/>
  <c r="J81" i="9"/>
  <c r="K81" i="9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Y81" i="9"/>
  <c r="Z81" i="9"/>
  <c r="AA81" i="9"/>
  <c r="AB81" i="9"/>
  <c r="AC81" i="9"/>
  <c r="AD81" i="9"/>
  <c r="AE81" i="9"/>
  <c r="AF81" i="9"/>
  <c r="AG81" i="9"/>
  <c r="AH81" i="9"/>
  <c r="AI81" i="9"/>
  <c r="AJ81" i="9"/>
  <c r="AK81" i="9"/>
  <c r="AL81" i="9"/>
  <c r="AM81" i="9"/>
  <c r="AN81" i="9"/>
  <c r="AO81" i="9"/>
  <c r="AP81" i="9"/>
  <c r="AQ81" i="9"/>
  <c r="AR81" i="9"/>
  <c r="AS81" i="9"/>
  <c r="AT81" i="9"/>
  <c r="AU81" i="9"/>
  <c r="AV81" i="9"/>
  <c r="AW81" i="9"/>
  <c r="AX81" i="9"/>
  <c r="AY81" i="9"/>
  <c r="AZ81" i="9"/>
  <c r="BA81" i="9"/>
  <c r="BB81" i="9"/>
  <c r="BC81" i="9"/>
  <c r="BD81" i="9"/>
  <c r="BE81" i="9"/>
  <c r="BF81" i="9"/>
  <c r="BG81" i="9"/>
  <c r="BH81" i="9"/>
  <c r="BI81" i="9"/>
  <c r="BJ81" i="9"/>
  <c r="BK81" i="9"/>
  <c r="BL81" i="9"/>
  <c r="BM81" i="9"/>
  <c r="BN81" i="9"/>
  <c r="BO81" i="9"/>
  <c r="BP81" i="9"/>
  <c r="BQ81" i="9"/>
  <c r="BR81" i="9"/>
  <c r="BS81" i="9"/>
  <c r="BT81" i="9"/>
  <c r="BU81" i="9"/>
  <c r="BV81" i="9"/>
  <c r="BW81" i="9"/>
  <c r="BX81" i="9"/>
  <c r="BY81" i="9"/>
  <c r="BZ81" i="9"/>
  <c r="CA81" i="9"/>
  <c r="CB81" i="9"/>
  <c r="CC81" i="9"/>
  <c r="CD81" i="9"/>
  <c r="CE81" i="9"/>
  <c r="CF81" i="9"/>
  <c r="CG81" i="9"/>
  <c r="CH81" i="9"/>
  <c r="CI81" i="9"/>
  <c r="CJ81" i="9"/>
  <c r="CK81" i="9"/>
  <c r="CL81" i="9"/>
  <c r="CM81" i="9"/>
  <c r="CN81" i="9"/>
  <c r="CO81" i="9"/>
  <c r="CP81" i="9"/>
  <c r="CQ81" i="9"/>
  <c r="CR81" i="9"/>
  <c r="CS81" i="9"/>
  <c r="CT81" i="9"/>
  <c r="CU81" i="9"/>
  <c r="CV81" i="9"/>
  <c r="CW81" i="9"/>
  <c r="CX81" i="9"/>
  <c r="CY81" i="9"/>
  <c r="CZ81" i="9"/>
  <c r="DA81" i="9"/>
  <c r="DB81" i="9"/>
  <c r="DC81" i="9"/>
  <c r="DD81" i="9"/>
  <c r="DE81" i="9"/>
  <c r="DF81" i="9"/>
  <c r="DG81" i="9"/>
  <c r="DH81" i="9"/>
  <c r="DI81" i="9"/>
  <c r="DJ81" i="9"/>
  <c r="DK81" i="9"/>
  <c r="DL81" i="9"/>
  <c r="DM81" i="9"/>
  <c r="DN81" i="9"/>
  <c r="DO81" i="9"/>
  <c r="DP81" i="9"/>
  <c r="DQ81" i="9"/>
  <c r="DR81" i="9"/>
  <c r="DS81" i="9"/>
  <c r="DT81" i="9"/>
  <c r="DU81" i="9"/>
  <c r="DV81" i="9"/>
  <c r="DW81" i="9"/>
  <c r="DX81" i="9"/>
  <c r="DY81" i="9"/>
  <c r="DZ81" i="9"/>
  <c r="EA81" i="9"/>
  <c r="EB81" i="9"/>
  <c r="EC81" i="9"/>
  <c r="ED81" i="9"/>
  <c r="J89" i="9"/>
  <c r="K89" i="9"/>
  <c r="L89" i="9"/>
  <c r="M89" i="9"/>
  <c r="N89" i="9"/>
  <c r="O89" i="9"/>
  <c r="P89" i="9"/>
  <c r="Q89" i="9"/>
  <c r="R89" i="9"/>
  <c r="S89" i="9"/>
  <c r="T89" i="9"/>
  <c r="U89" i="9"/>
  <c r="V89" i="9"/>
  <c r="W89" i="9"/>
  <c r="X89" i="9"/>
  <c r="Y89" i="9"/>
  <c r="Z89" i="9"/>
  <c r="AA89" i="9"/>
  <c r="AB89" i="9"/>
  <c r="AC89" i="9"/>
  <c r="AD89" i="9"/>
  <c r="AE89" i="9"/>
  <c r="AF89" i="9"/>
  <c r="AG89" i="9"/>
  <c r="AH89" i="9"/>
  <c r="AI89" i="9"/>
  <c r="AJ89" i="9"/>
  <c r="AK89" i="9"/>
  <c r="AL89" i="9"/>
  <c r="AM89" i="9"/>
  <c r="AN89" i="9"/>
  <c r="AO89" i="9"/>
  <c r="AP89" i="9"/>
  <c r="AQ89" i="9"/>
  <c r="AR89" i="9"/>
  <c r="AS89" i="9"/>
  <c r="AT89" i="9"/>
  <c r="AU89" i="9"/>
  <c r="AV89" i="9"/>
  <c r="AW89" i="9"/>
  <c r="AX89" i="9"/>
  <c r="AY89" i="9"/>
  <c r="AZ89" i="9"/>
  <c r="BA89" i="9"/>
  <c r="BB89" i="9"/>
  <c r="BC89" i="9"/>
  <c r="BD89" i="9"/>
  <c r="BE89" i="9"/>
  <c r="BF89" i="9"/>
  <c r="BG89" i="9"/>
  <c r="BH89" i="9"/>
  <c r="BI89" i="9"/>
  <c r="BJ89" i="9"/>
  <c r="BK89" i="9"/>
  <c r="BL89" i="9"/>
  <c r="BM89" i="9"/>
  <c r="BN89" i="9"/>
  <c r="BO89" i="9"/>
  <c r="BP89" i="9"/>
  <c r="BQ89" i="9"/>
  <c r="BR89" i="9"/>
  <c r="BS89" i="9"/>
  <c r="BT89" i="9"/>
  <c r="BU89" i="9"/>
  <c r="BV89" i="9"/>
  <c r="BW89" i="9"/>
  <c r="BX89" i="9"/>
  <c r="BY89" i="9"/>
  <c r="BZ89" i="9"/>
  <c r="CA89" i="9"/>
  <c r="CB89" i="9"/>
  <c r="CC89" i="9"/>
  <c r="CD89" i="9"/>
  <c r="CE89" i="9"/>
  <c r="CF89" i="9"/>
  <c r="CG89" i="9"/>
  <c r="CH89" i="9"/>
  <c r="CI89" i="9"/>
  <c r="CJ89" i="9"/>
  <c r="CK89" i="9"/>
  <c r="CL89" i="9"/>
  <c r="CM89" i="9"/>
  <c r="CN89" i="9"/>
  <c r="CO89" i="9"/>
  <c r="CP89" i="9"/>
  <c r="CQ89" i="9"/>
  <c r="CR89" i="9"/>
  <c r="CS89" i="9"/>
  <c r="CT89" i="9"/>
  <c r="CU89" i="9"/>
  <c r="CV89" i="9"/>
  <c r="CW89" i="9"/>
  <c r="CX89" i="9"/>
  <c r="CY89" i="9"/>
  <c r="CZ89" i="9"/>
  <c r="DA89" i="9"/>
  <c r="DB89" i="9"/>
  <c r="DC89" i="9"/>
  <c r="DD89" i="9"/>
  <c r="DE89" i="9"/>
  <c r="DF89" i="9"/>
  <c r="DG89" i="9"/>
  <c r="DH89" i="9"/>
  <c r="DI89" i="9"/>
  <c r="DJ89" i="9"/>
  <c r="DK89" i="9"/>
  <c r="DL89" i="9"/>
  <c r="DM89" i="9"/>
  <c r="DN89" i="9"/>
  <c r="DO89" i="9"/>
  <c r="DP89" i="9"/>
  <c r="DQ89" i="9"/>
  <c r="DR89" i="9"/>
  <c r="DS89" i="9"/>
  <c r="DT89" i="9"/>
  <c r="DU89" i="9"/>
  <c r="DV89" i="9"/>
  <c r="DW89" i="9"/>
  <c r="DX89" i="9"/>
  <c r="DY89" i="9"/>
  <c r="DZ89" i="9"/>
  <c r="EA89" i="9"/>
  <c r="EB89" i="9"/>
  <c r="EC89" i="9"/>
  <c r="ED89" i="9"/>
  <c r="J97" i="9"/>
  <c r="K97" i="9"/>
  <c r="L97" i="9"/>
  <c r="M97" i="9"/>
  <c r="N97" i="9"/>
  <c r="O97" i="9"/>
  <c r="P97" i="9"/>
  <c r="Q97" i="9"/>
  <c r="R97" i="9"/>
  <c r="S97" i="9"/>
  <c r="T97" i="9"/>
  <c r="U97" i="9"/>
  <c r="V97" i="9"/>
  <c r="W97" i="9"/>
  <c r="X97" i="9"/>
  <c r="Y97" i="9"/>
  <c r="Z97" i="9"/>
  <c r="AA97" i="9"/>
  <c r="AB97" i="9"/>
  <c r="AC97" i="9"/>
  <c r="AD97" i="9"/>
  <c r="AE97" i="9"/>
  <c r="AF97" i="9"/>
  <c r="AG97" i="9"/>
  <c r="AH97" i="9"/>
  <c r="AI97" i="9"/>
  <c r="AJ97" i="9"/>
  <c r="AK97" i="9"/>
  <c r="AL97" i="9"/>
  <c r="AM97" i="9"/>
  <c r="AN97" i="9"/>
  <c r="AO97" i="9"/>
  <c r="AP97" i="9"/>
  <c r="AQ97" i="9"/>
  <c r="AR97" i="9"/>
  <c r="AS97" i="9"/>
  <c r="AT97" i="9"/>
  <c r="AU97" i="9"/>
  <c r="AV97" i="9"/>
  <c r="AW97" i="9"/>
  <c r="AX97" i="9"/>
  <c r="AY97" i="9"/>
  <c r="AZ97" i="9"/>
  <c r="BA97" i="9"/>
  <c r="BB97" i="9"/>
  <c r="BC97" i="9"/>
  <c r="BD97" i="9"/>
  <c r="BE97" i="9"/>
  <c r="BF97" i="9"/>
  <c r="BG97" i="9"/>
  <c r="BH97" i="9"/>
  <c r="BI97" i="9"/>
  <c r="BJ97" i="9"/>
  <c r="BK97" i="9"/>
  <c r="BL97" i="9"/>
  <c r="BM97" i="9"/>
  <c r="BN97" i="9"/>
  <c r="BO97" i="9"/>
  <c r="BP97" i="9"/>
  <c r="BQ97" i="9"/>
  <c r="BR97" i="9"/>
  <c r="BS97" i="9"/>
  <c r="BT97" i="9"/>
  <c r="BU97" i="9"/>
  <c r="BV97" i="9"/>
  <c r="BW97" i="9"/>
  <c r="BX97" i="9"/>
  <c r="BY97" i="9"/>
  <c r="BZ97" i="9"/>
  <c r="CA97" i="9"/>
  <c r="CB97" i="9"/>
  <c r="CC97" i="9"/>
  <c r="CD97" i="9"/>
  <c r="CE97" i="9"/>
  <c r="CF97" i="9"/>
  <c r="CG97" i="9"/>
  <c r="CH97" i="9"/>
  <c r="CI97" i="9"/>
  <c r="CJ97" i="9"/>
  <c r="CK97" i="9"/>
  <c r="CL97" i="9"/>
  <c r="CM97" i="9"/>
  <c r="CN97" i="9"/>
  <c r="CO97" i="9"/>
  <c r="CP97" i="9"/>
  <c r="CQ97" i="9"/>
  <c r="CR97" i="9"/>
  <c r="CS97" i="9"/>
  <c r="CT97" i="9"/>
  <c r="CU97" i="9"/>
  <c r="CV97" i="9"/>
  <c r="CW97" i="9"/>
  <c r="CX97" i="9"/>
  <c r="CY97" i="9"/>
  <c r="CZ97" i="9"/>
  <c r="DA97" i="9"/>
  <c r="DB97" i="9"/>
  <c r="DC97" i="9"/>
  <c r="DD97" i="9"/>
  <c r="DE97" i="9"/>
  <c r="DF97" i="9"/>
  <c r="DG97" i="9"/>
  <c r="DH97" i="9"/>
  <c r="DI97" i="9"/>
  <c r="DJ97" i="9"/>
  <c r="DK97" i="9"/>
  <c r="DL97" i="9"/>
  <c r="DM97" i="9"/>
  <c r="DN97" i="9"/>
  <c r="DO97" i="9"/>
  <c r="DP97" i="9"/>
  <c r="DQ97" i="9"/>
  <c r="DR97" i="9"/>
  <c r="DS97" i="9"/>
  <c r="DT97" i="9"/>
  <c r="DU97" i="9"/>
  <c r="DV97" i="9"/>
  <c r="DW97" i="9"/>
  <c r="DX97" i="9"/>
  <c r="DY97" i="9"/>
  <c r="DZ97" i="9"/>
  <c r="EA97" i="9"/>
  <c r="EB97" i="9"/>
  <c r="EC97" i="9"/>
  <c r="ED97" i="9"/>
  <c r="J105" i="9"/>
  <c r="K105" i="9"/>
  <c r="L105" i="9"/>
  <c r="M105" i="9"/>
  <c r="N105" i="9"/>
  <c r="O105" i="9"/>
  <c r="P105" i="9"/>
  <c r="Q105" i="9"/>
  <c r="R105" i="9"/>
  <c r="S105" i="9"/>
  <c r="T105" i="9"/>
  <c r="U105" i="9"/>
  <c r="V105" i="9"/>
  <c r="W105" i="9"/>
  <c r="X105" i="9"/>
  <c r="Y105" i="9"/>
  <c r="Z105" i="9"/>
  <c r="AA105" i="9"/>
  <c r="AB105" i="9"/>
  <c r="AC105" i="9"/>
  <c r="AD105" i="9"/>
  <c r="AE105" i="9"/>
  <c r="AF105" i="9"/>
  <c r="AG105" i="9"/>
  <c r="AH105" i="9"/>
  <c r="AI105" i="9"/>
  <c r="AJ105" i="9"/>
  <c r="AK105" i="9"/>
  <c r="AL105" i="9"/>
  <c r="AM105" i="9"/>
  <c r="AN105" i="9"/>
  <c r="AO105" i="9"/>
  <c r="AP105" i="9"/>
  <c r="AQ105" i="9"/>
  <c r="AR105" i="9"/>
  <c r="AS105" i="9"/>
  <c r="AT105" i="9"/>
  <c r="AU105" i="9"/>
  <c r="AV105" i="9"/>
  <c r="AW105" i="9"/>
  <c r="AX105" i="9"/>
  <c r="AY105" i="9"/>
  <c r="AZ105" i="9"/>
  <c r="BA105" i="9"/>
  <c r="BB105" i="9"/>
  <c r="BC105" i="9"/>
  <c r="BD105" i="9"/>
  <c r="BE105" i="9"/>
  <c r="BF105" i="9"/>
  <c r="BG105" i="9"/>
  <c r="BH105" i="9"/>
  <c r="BI105" i="9"/>
  <c r="BJ105" i="9"/>
  <c r="BK105" i="9"/>
  <c r="BL105" i="9"/>
  <c r="BM105" i="9"/>
  <c r="BN105" i="9"/>
  <c r="BO105" i="9"/>
  <c r="BP105" i="9"/>
  <c r="BQ105" i="9"/>
  <c r="BR105" i="9"/>
  <c r="BS105" i="9"/>
  <c r="BT105" i="9"/>
  <c r="BU105" i="9"/>
  <c r="BV105" i="9"/>
  <c r="BW105" i="9"/>
  <c r="BX105" i="9"/>
  <c r="BY105" i="9"/>
  <c r="BZ105" i="9"/>
  <c r="CA105" i="9"/>
  <c r="CB105" i="9"/>
  <c r="CC105" i="9"/>
  <c r="CD105" i="9"/>
  <c r="CE105" i="9"/>
  <c r="CF105" i="9"/>
  <c r="CG105" i="9"/>
  <c r="CH105" i="9"/>
  <c r="CI105" i="9"/>
  <c r="CJ105" i="9"/>
  <c r="CK105" i="9"/>
  <c r="CL105" i="9"/>
  <c r="CM105" i="9"/>
  <c r="CN105" i="9"/>
  <c r="CO105" i="9"/>
  <c r="CP105" i="9"/>
  <c r="CQ105" i="9"/>
  <c r="CR105" i="9"/>
  <c r="CS105" i="9"/>
  <c r="CT105" i="9"/>
  <c r="CU105" i="9"/>
  <c r="CV105" i="9"/>
  <c r="CW105" i="9"/>
  <c r="CX105" i="9"/>
  <c r="CY105" i="9"/>
  <c r="CZ105" i="9"/>
  <c r="DA105" i="9"/>
  <c r="DB105" i="9"/>
  <c r="DC105" i="9"/>
  <c r="DD105" i="9"/>
  <c r="DE105" i="9"/>
  <c r="DF105" i="9"/>
  <c r="DG105" i="9"/>
  <c r="DH105" i="9"/>
  <c r="DI105" i="9"/>
  <c r="DJ105" i="9"/>
  <c r="DK105" i="9"/>
  <c r="DL105" i="9"/>
  <c r="DM105" i="9"/>
  <c r="DN105" i="9"/>
  <c r="DO105" i="9"/>
  <c r="DP105" i="9"/>
  <c r="DQ105" i="9"/>
  <c r="DR105" i="9"/>
  <c r="DS105" i="9"/>
  <c r="DT105" i="9"/>
  <c r="DU105" i="9"/>
  <c r="DV105" i="9"/>
  <c r="DW105" i="9"/>
  <c r="DX105" i="9"/>
  <c r="DY105" i="9"/>
  <c r="DZ105" i="9"/>
  <c r="EA105" i="9"/>
  <c r="EB105" i="9"/>
  <c r="EC105" i="9"/>
  <c r="ED105" i="9"/>
  <c r="J113" i="9"/>
  <c r="K113" i="9"/>
  <c r="L113" i="9"/>
  <c r="M113" i="9"/>
  <c r="N113" i="9"/>
  <c r="O113" i="9"/>
  <c r="P113" i="9"/>
  <c r="Q113" i="9"/>
  <c r="R113" i="9"/>
  <c r="S113" i="9"/>
  <c r="T113" i="9"/>
  <c r="U113" i="9"/>
  <c r="V113" i="9"/>
  <c r="W113" i="9"/>
  <c r="X113" i="9"/>
  <c r="Y113" i="9"/>
  <c r="Z113" i="9"/>
  <c r="AA113" i="9"/>
  <c r="AB113" i="9"/>
  <c r="AC113" i="9"/>
  <c r="AD113" i="9"/>
  <c r="AE113" i="9"/>
  <c r="AF113" i="9"/>
  <c r="AG113" i="9"/>
  <c r="AH113" i="9"/>
  <c r="AI113" i="9"/>
  <c r="AJ113" i="9"/>
  <c r="AK113" i="9"/>
  <c r="AL113" i="9"/>
  <c r="AM113" i="9"/>
  <c r="AN113" i="9"/>
  <c r="AO113" i="9"/>
  <c r="AP113" i="9"/>
  <c r="AQ113" i="9"/>
  <c r="AR113" i="9"/>
  <c r="AS113" i="9"/>
  <c r="AT113" i="9"/>
  <c r="AU113" i="9"/>
  <c r="AV113" i="9"/>
  <c r="AW113" i="9"/>
  <c r="AX113" i="9"/>
  <c r="AY113" i="9"/>
  <c r="AZ113" i="9"/>
  <c r="BA113" i="9"/>
  <c r="BB113" i="9"/>
  <c r="BC113" i="9"/>
  <c r="BD113" i="9"/>
  <c r="BE113" i="9"/>
  <c r="BF113" i="9"/>
  <c r="BG113" i="9"/>
  <c r="BH113" i="9"/>
  <c r="BI113" i="9"/>
  <c r="BJ113" i="9"/>
  <c r="BK113" i="9"/>
  <c r="BL113" i="9"/>
  <c r="BM113" i="9"/>
  <c r="BN113" i="9"/>
  <c r="BO113" i="9"/>
  <c r="BP113" i="9"/>
  <c r="BQ113" i="9"/>
  <c r="BR113" i="9"/>
  <c r="BS113" i="9"/>
  <c r="BT113" i="9"/>
  <c r="BU113" i="9"/>
  <c r="BV113" i="9"/>
  <c r="BW113" i="9"/>
  <c r="BX113" i="9"/>
  <c r="BY113" i="9"/>
  <c r="BZ113" i="9"/>
  <c r="CA113" i="9"/>
  <c r="CB113" i="9"/>
  <c r="CC113" i="9"/>
  <c r="CD113" i="9"/>
  <c r="CE113" i="9"/>
  <c r="CF113" i="9"/>
  <c r="CG113" i="9"/>
  <c r="CH113" i="9"/>
  <c r="CI113" i="9"/>
  <c r="CJ113" i="9"/>
  <c r="CK113" i="9"/>
  <c r="CL113" i="9"/>
  <c r="CM113" i="9"/>
  <c r="CN113" i="9"/>
  <c r="CO113" i="9"/>
  <c r="CP113" i="9"/>
  <c r="CQ113" i="9"/>
  <c r="CR113" i="9"/>
  <c r="CS113" i="9"/>
  <c r="CT113" i="9"/>
  <c r="CU113" i="9"/>
  <c r="CV113" i="9"/>
  <c r="CW113" i="9"/>
  <c r="CX113" i="9"/>
  <c r="CY113" i="9"/>
  <c r="CZ113" i="9"/>
  <c r="DA113" i="9"/>
  <c r="DB113" i="9"/>
  <c r="DC113" i="9"/>
  <c r="DD113" i="9"/>
  <c r="DE113" i="9"/>
  <c r="DF113" i="9"/>
  <c r="DG113" i="9"/>
  <c r="DH113" i="9"/>
  <c r="DI113" i="9"/>
  <c r="DJ113" i="9"/>
  <c r="DK113" i="9"/>
  <c r="DL113" i="9"/>
  <c r="DM113" i="9"/>
  <c r="DN113" i="9"/>
  <c r="DO113" i="9"/>
  <c r="DP113" i="9"/>
  <c r="DQ113" i="9"/>
  <c r="DR113" i="9"/>
  <c r="DS113" i="9"/>
  <c r="DT113" i="9"/>
  <c r="DU113" i="9"/>
  <c r="DV113" i="9"/>
  <c r="DW113" i="9"/>
  <c r="DX113" i="9"/>
  <c r="DY113" i="9"/>
  <c r="DZ113" i="9"/>
  <c r="EA113" i="9"/>
  <c r="EB113" i="9"/>
  <c r="EC113" i="9"/>
  <c r="ED113" i="9"/>
  <c r="J121" i="9"/>
  <c r="K121" i="9"/>
  <c r="L121" i="9"/>
  <c r="M121" i="9"/>
  <c r="N121" i="9"/>
  <c r="O121" i="9"/>
  <c r="P121" i="9"/>
  <c r="Q121" i="9"/>
  <c r="R121" i="9"/>
  <c r="S121" i="9"/>
  <c r="T121" i="9"/>
  <c r="U121" i="9"/>
  <c r="V121" i="9"/>
  <c r="W121" i="9"/>
  <c r="X121" i="9"/>
  <c r="Y121" i="9"/>
  <c r="Z121" i="9"/>
  <c r="AA121" i="9"/>
  <c r="AB121" i="9"/>
  <c r="AC121" i="9"/>
  <c r="AD121" i="9"/>
  <c r="AE121" i="9"/>
  <c r="AF121" i="9"/>
  <c r="AG121" i="9"/>
  <c r="AH121" i="9"/>
  <c r="AI121" i="9"/>
  <c r="AJ121" i="9"/>
  <c r="AK121" i="9"/>
  <c r="AL121" i="9"/>
  <c r="AM121" i="9"/>
  <c r="AN121" i="9"/>
  <c r="AO121" i="9"/>
  <c r="AP121" i="9"/>
  <c r="AQ121" i="9"/>
  <c r="AR121" i="9"/>
  <c r="AS121" i="9"/>
  <c r="AT121" i="9"/>
  <c r="AU121" i="9"/>
  <c r="AV121" i="9"/>
  <c r="AW121" i="9"/>
  <c r="AX121" i="9"/>
  <c r="AY121" i="9"/>
  <c r="AZ121" i="9"/>
  <c r="BA121" i="9"/>
  <c r="BB121" i="9"/>
  <c r="BC121" i="9"/>
  <c r="BD121" i="9"/>
  <c r="BE121" i="9"/>
  <c r="BF121" i="9"/>
  <c r="BG121" i="9"/>
  <c r="BH121" i="9"/>
  <c r="BI121" i="9"/>
  <c r="BJ121" i="9"/>
  <c r="BK121" i="9"/>
  <c r="BL121" i="9"/>
  <c r="BM121" i="9"/>
  <c r="BN121" i="9"/>
  <c r="BO121" i="9"/>
  <c r="BP121" i="9"/>
  <c r="BQ121" i="9"/>
  <c r="BR121" i="9"/>
  <c r="BS121" i="9"/>
  <c r="BT121" i="9"/>
  <c r="BU121" i="9"/>
  <c r="BV121" i="9"/>
  <c r="BW121" i="9"/>
  <c r="BX121" i="9"/>
  <c r="BY121" i="9"/>
  <c r="BZ121" i="9"/>
  <c r="CA121" i="9"/>
  <c r="CB121" i="9"/>
  <c r="CC121" i="9"/>
  <c r="CD121" i="9"/>
  <c r="CE121" i="9"/>
  <c r="CF121" i="9"/>
  <c r="CG121" i="9"/>
  <c r="CH121" i="9"/>
  <c r="CI121" i="9"/>
  <c r="CJ121" i="9"/>
  <c r="CK121" i="9"/>
  <c r="CL121" i="9"/>
  <c r="CM121" i="9"/>
  <c r="CN121" i="9"/>
  <c r="CO121" i="9"/>
  <c r="CP121" i="9"/>
  <c r="CQ121" i="9"/>
  <c r="CR121" i="9"/>
  <c r="CS121" i="9"/>
  <c r="CT121" i="9"/>
  <c r="CU121" i="9"/>
  <c r="CV121" i="9"/>
  <c r="CW121" i="9"/>
  <c r="CX121" i="9"/>
  <c r="CY121" i="9"/>
  <c r="CZ121" i="9"/>
  <c r="DA121" i="9"/>
  <c r="DB121" i="9"/>
  <c r="DC121" i="9"/>
  <c r="DD121" i="9"/>
  <c r="DE121" i="9"/>
  <c r="DF121" i="9"/>
  <c r="DG121" i="9"/>
  <c r="DH121" i="9"/>
  <c r="DI121" i="9"/>
  <c r="DJ121" i="9"/>
  <c r="DK121" i="9"/>
  <c r="DL121" i="9"/>
  <c r="DM121" i="9"/>
  <c r="DN121" i="9"/>
  <c r="DO121" i="9"/>
  <c r="DP121" i="9"/>
  <c r="DQ121" i="9"/>
  <c r="DR121" i="9"/>
  <c r="DS121" i="9"/>
  <c r="DT121" i="9"/>
  <c r="DU121" i="9"/>
  <c r="DV121" i="9"/>
  <c r="DW121" i="9"/>
  <c r="DX121" i="9"/>
  <c r="DY121" i="9"/>
  <c r="DZ121" i="9"/>
  <c r="EA121" i="9"/>
  <c r="EB121" i="9"/>
  <c r="EC121" i="9"/>
  <c r="ED121" i="9"/>
  <c r="J129" i="9"/>
  <c r="K129" i="9"/>
  <c r="L129" i="9"/>
  <c r="M129" i="9"/>
  <c r="N129" i="9"/>
  <c r="O129" i="9"/>
  <c r="P129" i="9"/>
  <c r="Q129" i="9"/>
  <c r="R129" i="9"/>
  <c r="S129" i="9"/>
  <c r="T129" i="9"/>
  <c r="U129" i="9"/>
  <c r="V129" i="9"/>
  <c r="W129" i="9"/>
  <c r="X129" i="9"/>
  <c r="Y129" i="9"/>
  <c r="Z129" i="9"/>
  <c r="AA129" i="9"/>
  <c r="AB129" i="9"/>
  <c r="AC129" i="9"/>
  <c r="AD129" i="9"/>
  <c r="AE129" i="9"/>
  <c r="AF129" i="9"/>
  <c r="AG129" i="9"/>
  <c r="AH129" i="9"/>
  <c r="AI129" i="9"/>
  <c r="AJ129" i="9"/>
  <c r="AK129" i="9"/>
  <c r="AL129" i="9"/>
  <c r="AM129" i="9"/>
  <c r="AN129" i="9"/>
  <c r="AO129" i="9"/>
  <c r="AP129" i="9"/>
  <c r="AQ129" i="9"/>
  <c r="AR129" i="9"/>
  <c r="AS129" i="9"/>
  <c r="AT129" i="9"/>
  <c r="AU129" i="9"/>
  <c r="AV129" i="9"/>
  <c r="AW129" i="9"/>
  <c r="AX129" i="9"/>
  <c r="AY129" i="9"/>
  <c r="AZ129" i="9"/>
  <c r="BA129" i="9"/>
  <c r="BB129" i="9"/>
  <c r="BC129" i="9"/>
  <c r="BD129" i="9"/>
  <c r="BE129" i="9"/>
  <c r="BF129" i="9"/>
  <c r="BG129" i="9"/>
  <c r="BH129" i="9"/>
  <c r="BI129" i="9"/>
  <c r="BJ129" i="9"/>
  <c r="BK129" i="9"/>
  <c r="BL129" i="9"/>
  <c r="BM129" i="9"/>
  <c r="BN129" i="9"/>
  <c r="BO129" i="9"/>
  <c r="BP129" i="9"/>
  <c r="BQ129" i="9"/>
  <c r="BR129" i="9"/>
  <c r="BS129" i="9"/>
  <c r="BT129" i="9"/>
  <c r="BU129" i="9"/>
  <c r="BV129" i="9"/>
  <c r="BW129" i="9"/>
  <c r="BX129" i="9"/>
  <c r="BY129" i="9"/>
  <c r="BZ129" i="9"/>
  <c r="CA129" i="9"/>
  <c r="CB129" i="9"/>
  <c r="CC129" i="9"/>
  <c r="CD129" i="9"/>
  <c r="CE129" i="9"/>
  <c r="CF129" i="9"/>
  <c r="CG129" i="9"/>
  <c r="CH129" i="9"/>
  <c r="CI129" i="9"/>
  <c r="CJ129" i="9"/>
  <c r="CK129" i="9"/>
  <c r="CL129" i="9"/>
  <c r="CM129" i="9"/>
  <c r="CN129" i="9"/>
  <c r="CO129" i="9"/>
  <c r="CP129" i="9"/>
  <c r="CQ129" i="9"/>
  <c r="CR129" i="9"/>
  <c r="CS129" i="9"/>
  <c r="CT129" i="9"/>
  <c r="CU129" i="9"/>
  <c r="CV129" i="9"/>
  <c r="CW129" i="9"/>
  <c r="CX129" i="9"/>
  <c r="CY129" i="9"/>
  <c r="CZ129" i="9"/>
  <c r="DA129" i="9"/>
  <c r="DB129" i="9"/>
  <c r="DC129" i="9"/>
  <c r="DD129" i="9"/>
  <c r="DE129" i="9"/>
  <c r="DF129" i="9"/>
  <c r="DG129" i="9"/>
  <c r="DH129" i="9"/>
  <c r="DI129" i="9"/>
  <c r="DJ129" i="9"/>
  <c r="DK129" i="9"/>
  <c r="DL129" i="9"/>
  <c r="DM129" i="9"/>
  <c r="DN129" i="9"/>
  <c r="DO129" i="9"/>
  <c r="DP129" i="9"/>
  <c r="DQ129" i="9"/>
  <c r="DR129" i="9"/>
  <c r="DS129" i="9"/>
  <c r="DT129" i="9"/>
  <c r="DU129" i="9"/>
  <c r="DV129" i="9"/>
  <c r="DW129" i="9"/>
  <c r="DX129" i="9"/>
  <c r="DY129" i="9"/>
  <c r="DZ129" i="9"/>
  <c r="EA129" i="9"/>
  <c r="EB129" i="9"/>
  <c r="EC129" i="9"/>
  <c r="ED129" i="9"/>
  <c r="E17" i="9"/>
  <c r="F17" i="9"/>
  <c r="G17" i="9"/>
  <c r="E25" i="9"/>
  <c r="F25" i="9"/>
  <c r="G25" i="9"/>
  <c r="E33" i="9"/>
  <c r="F33" i="9"/>
  <c r="G33" i="9"/>
  <c r="E41" i="9"/>
  <c r="F41" i="9"/>
  <c r="G41" i="9"/>
  <c r="E49" i="9"/>
  <c r="F49" i="9"/>
  <c r="G49" i="9"/>
  <c r="E57" i="9"/>
  <c r="F57" i="9"/>
  <c r="G57" i="9"/>
  <c r="E65" i="9"/>
  <c r="F65" i="9"/>
  <c r="G65" i="9"/>
  <c r="E73" i="9"/>
  <c r="F73" i="9"/>
  <c r="G73" i="9"/>
  <c r="E81" i="9"/>
  <c r="F81" i="9"/>
  <c r="G81" i="9"/>
  <c r="E89" i="9"/>
  <c r="F89" i="9"/>
  <c r="G89" i="9"/>
  <c r="E97" i="9"/>
  <c r="F97" i="9"/>
  <c r="G97" i="9"/>
  <c r="E105" i="9"/>
  <c r="F105" i="9"/>
  <c r="G105" i="9"/>
  <c r="E113" i="9"/>
  <c r="F113" i="9"/>
  <c r="G113" i="9"/>
  <c r="E121" i="9"/>
  <c r="F121" i="9"/>
  <c r="G121" i="9"/>
  <c r="E129" i="9"/>
  <c r="F129" i="9"/>
  <c r="G129" i="9"/>
  <c r="AA1" i="7"/>
  <c r="W1" i="7" s="1"/>
  <c r="EE1" i="9"/>
  <c r="EE2" i="9"/>
  <c r="F2" i="7"/>
  <c r="F3" i="7"/>
  <c r="F4" i="7"/>
  <c r="F5" i="7"/>
  <c r="F6" i="7"/>
  <c r="F7" i="7"/>
  <c r="F8" i="7"/>
  <c r="F9" i="7"/>
  <c r="F10" i="7"/>
  <c r="F11" i="7"/>
  <c r="F12" i="7"/>
  <c r="F13" i="7"/>
  <c r="F14" i="7"/>
  <c r="I129" i="9"/>
  <c r="H129" i="9"/>
  <c r="I121" i="9"/>
  <c r="H121" i="9"/>
  <c r="I113" i="9"/>
  <c r="H113" i="9"/>
  <c r="I105" i="9"/>
  <c r="H105" i="9"/>
  <c r="AI79" i="5"/>
  <c r="AI80" i="5"/>
  <c r="AI81" i="5"/>
  <c r="AI82" i="5"/>
  <c r="AI83" i="5"/>
  <c r="AI74" i="5"/>
  <c r="AI75" i="5"/>
  <c r="AI76" i="5"/>
  <c r="AI77" i="5"/>
  <c r="AI78" i="5"/>
  <c r="AI69" i="5"/>
  <c r="AI70" i="5"/>
  <c r="AI71" i="5"/>
  <c r="AI72" i="5"/>
  <c r="AI73" i="5"/>
  <c r="AI64" i="5"/>
  <c r="AI65" i="5"/>
  <c r="AI66" i="5"/>
  <c r="AI67" i="5"/>
  <c r="AI68" i="5"/>
  <c r="AI59" i="5"/>
  <c r="AI60" i="5"/>
  <c r="AI61" i="5"/>
  <c r="AI62" i="5"/>
  <c r="AI63" i="5"/>
  <c r="AI54" i="5"/>
  <c r="AI55" i="5"/>
  <c r="AI56" i="5"/>
  <c r="AI57" i="5"/>
  <c r="AI58" i="5"/>
  <c r="AI49" i="5"/>
  <c r="AI50" i="5"/>
  <c r="AI51" i="5"/>
  <c r="AI52" i="5"/>
  <c r="AI53" i="5"/>
  <c r="AI44" i="5"/>
  <c r="AI45" i="5"/>
  <c r="AI46" i="5"/>
  <c r="AI47" i="5"/>
  <c r="AI48" i="5"/>
  <c r="AI39" i="5"/>
  <c r="AI40" i="5"/>
  <c r="AI41" i="5"/>
  <c r="AI42" i="5"/>
  <c r="AI43" i="5"/>
  <c r="AI34" i="5"/>
  <c r="AI35" i="5"/>
  <c r="AI36" i="5"/>
  <c r="AI37" i="5"/>
  <c r="AI38" i="5"/>
  <c r="AI29" i="5"/>
  <c r="AI30" i="5"/>
  <c r="AI31" i="5"/>
  <c r="AI32" i="5"/>
  <c r="AI33" i="5"/>
  <c r="AI24" i="5"/>
  <c r="AI25" i="5"/>
  <c r="AI26" i="5"/>
  <c r="AI27" i="5"/>
  <c r="AI28" i="5"/>
  <c r="AI20" i="5"/>
  <c r="AI21" i="5"/>
  <c r="AI22" i="5"/>
  <c r="AI23" i="5"/>
  <c r="AI19" i="5"/>
  <c r="AI15" i="5"/>
  <c r="AI16" i="5"/>
  <c r="AI17" i="5"/>
  <c r="AI18" i="5"/>
  <c r="AI14" i="5"/>
  <c r="AI10" i="5"/>
  <c r="AI11" i="5"/>
  <c r="AI12" i="5"/>
  <c r="AI13" i="5"/>
  <c r="AI9" i="5"/>
  <c r="AI5" i="5"/>
  <c r="AI6" i="5"/>
  <c r="AI7" i="5"/>
  <c r="AI8" i="5"/>
  <c r="AI4" i="5"/>
  <c r="A80" i="5"/>
  <c r="A81" i="5"/>
  <c r="C123" i="9"/>
  <c r="C124" i="9"/>
  <c r="A126" i="9"/>
  <c r="C125" i="9"/>
  <c r="C126" i="9"/>
  <c r="C127" i="9"/>
  <c r="C107" i="9"/>
  <c r="C109" i="9"/>
  <c r="A111" i="9"/>
  <c r="C110" i="9"/>
  <c r="C111" i="9"/>
  <c r="C115" i="9"/>
  <c r="C116" i="9"/>
  <c r="A119" i="9"/>
  <c r="C117" i="9"/>
  <c r="C118" i="9"/>
  <c r="C119" i="9"/>
  <c r="C99" i="9"/>
  <c r="C100" i="9"/>
  <c r="C101" i="9"/>
  <c r="A105" i="9"/>
  <c r="C102" i="9"/>
  <c r="C103" i="9"/>
  <c r="C84" i="9"/>
  <c r="C85" i="9"/>
  <c r="A90" i="9"/>
  <c r="I97" i="9"/>
  <c r="H97" i="9"/>
  <c r="I89" i="9"/>
  <c r="H89" i="9"/>
  <c r="I81" i="9"/>
  <c r="H81" i="9"/>
  <c r="I73" i="9"/>
  <c r="H73" i="9"/>
  <c r="I65" i="9"/>
  <c r="H65" i="9"/>
  <c r="I57" i="9"/>
  <c r="H57" i="9"/>
  <c r="I49" i="9"/>
  <c r="H49" i="9"/>
  <c r="I41" i="9"/>
  <c r="H41" i="9"/>
  <c r="I33" i="9"/>
  <c r="H33" i="9"/>
  <c r="H25" i="9"/>
  <c r="I25" i="9"/>
  <c r="H17" i="9"/>
  <c r="I17" i="9"/>
  <c r="EF1" i="9"/>
  <c r="EF2" i="9"/>
  <c r="C3" i="9"/>
  <c r="C4" i="9"/>
  <c r="C5" i="9"/>
  <c r="A9" i="9"/>
  <c r="C6" i="9"/>
  <c r="C7" i="9"/>
  <c r="C11" i="9"/>
  <c r="C12" i="9"/>
  <c r="A14" i="9"/>
  <c r="C13" i="9"/>
  <c r="C14" i="9"/>
  <c r="C15" i="9"/>
  <c r="C19" i="9"/>
  <c r="C20" i="9"/>
  <c r="C21" i="9"/>
  <c r="A22" i="9"/>
  <c r="C22" i="9"/>
  <c r="C23" i="9"/>
  <c r="C27" i="9"/>
  <c r="C28" i="9"/>
  <c r="A32" i="9"/>
  <c r="C29" i="9"/>
  <c r="C30" i="9"/>
  <c r="C31" i="9"/>
  <c r="C35" i="9"/>
  <c r="C36" i="9"/>
  <c r="C37" i="9"/>
  <c r="A42" i="9"/>
  <c r="C38" i="9"/>
  <c r="C39" i="9"/>
  <c r="C43" i="9"/>
  <c r="C44" i="9"/>
  <c r="A46" i="9"/>
  <c r="C45" i="9"/>
  <c r="C46" i="9"/>
  <c r="C47" i="9"/>
  <c r="C51" i="9"/>
  <c r="C52" i="9"/>
  <c r="C53" i="9"/>
  <c r="A55" i="9"/>
  <c r="C54" i="9"/>
  <c r="C55" i="9"/>
  <c r="C59" i="9"/>
  <c r="C60" i="9"/>
  <c r="A63" i="9"/>
  <c r="C61" i="9"/>
  <c r="C62" i="9"/>
  <c r="C63" i="9"/>
  <c r="C67" i="9"/>
  <c r="C68" i="9"/>
  <c r="C69" i="9"/>
  <c r="A71" i="9"/>
  <c r="C70" i="9"/>
  <c r="C71" i="9"/>
  <c r="C75" i="9"/>
  <c r="C76" i="9"/>
  <c r="A78" i="9"/>
  <c r="C77" i="9"/>
  <c r="C78" i="9"/>
  <c r="C79" i="9"/>
  <c r="C83" i="9"/>
  <c r="C86" i="9"/>
  <c r="C87" i="9"/>
  <c r="C91" i="9"/>
  <c r="C92" i="9"/>
  <c r="A95" i="9"/>
  <c r="C93" i="9"/>
  <c r="C94" i="9"/>
  <c r="C95" i="9"/>
  <c r="B8" i="7"/>
  <c r="A8" i="7"/>
  <c r="D8" i="7"/>
  <c r="B4" i="7"/>
  <c r="A4" i="7"/>
  <c r="D4" i="7"/>
  <c r="A10" i="5"/>
  <c r="A11" i="5"/>
  <c r="A15" i="5"/>
  <c r="A16" i="5"/>
  <c r="B14" i="7"/>
  <c r="A14" i="7"/>
  <c r="D14" i="7"/>
  <c r="A20" i="5"/>
  <c r="A21" i="5"/>
  <c r="B7" i="7"/>
  <c r="A7" i="7"/>
  <c r="D7" i="7"/>
  <c r="A25" i="5"/>
  <c r="A26" i="5"/>
  <c r="B13" i="7"/>
  <c r="A13" i="7"/>
  <c r="D13" i="7"/>
  <c r="A30" i="5"/>
  <c r="A31" i="5"/>
  <c r="B10" i="7"/>
  <c r="A10" i="7"/>
  <c r="D10" i="7"/>
  <c r="A35" i="5"/>
  <c r="A36" i="5"/>
  <c r="B2" i="7"/>
  <c r="A2" i="7"/>
  <c r="D2" i="7"/>
  <c r="A40" i="5"/>
  <c r="A41" i="5"/>
  <c r="B11" i="7"/>
  <c r="A11" i="7"/>
  <c r="D11" i="7"/>
  <c r="A45" i="5"/>
  <c r="A46" i="5"/>
  <c r="B5" i="7"/>
  <c r="A5" i="7"/>
  <c r="D5" i="7"/>
  <c r="A50" i="5"/>
  <c r="A51" i="5"/>
  <c r="B6" i="7"/>
  <c r="A6" i="7"/>
  <c r="D6" i="7"/>
  <c r="A55" i="5"/>
  <c r="A56" i="5"/>
  <c r="B9" i="7"/>
  <c r="A9" i="7"/>
  <c r="D9" i="7"/>
  <c r="A60" i="5"/>
  <c r="A61" i="5"/>
  <c r="A65" i="5"/>
  <c r="A66" i="5"/>
  <c r="B12" i="7"/>
  <c r="A12" i="7"/>
  <c r="D12" i="7"/>
  <c r="A70" i="5"/>
  <c r="A71" i="5"/>
  <c r="A75" i="5"/>
  <c r="A76" i="5"/>
  <c r="A5" i="5"/>
  <c r="E2" i="7"/>
  <c r="E3" i="7"/>
  <c r="E4" i="7"/>
  <c r="A6" i="5"/>
  <c r="B3" i="7"/>
  <c r="A3" i="7"/>
  <c r="D3" i="7"/>
  <c r="A107" i="9"/>
  <c r="A91" i="9"/>
  <c r="A47" i="9"/>
  <c r="A11" i="9"/>
  <c r="A81" i="9"/>
  <c r="A92" i="9"/>
  <c r="A67" i="9"/>
  <c r="A109" i="9"/>
  <c r="A7" i="9"/>
  <c r="A97" i="9"/>
  <c r="A94" i="9"/>
  <c r="A79" i="9"/>
  <c r="A77" i="9"/>
  <c r="A69" i="9"/>
  <c r="A49" i="9"/>
  <c r="A50" i="9"/>
  <c r="A43" i="9"/>
  <c r="A13" i="9"/>
  <c r="A18" i="9"/>
  <c r="A129" i="9"/>
  <c r="A36" i="9"/>
  <c r="A45" i="9"/>
  <c r="A70" i="9"/>
  <c r="A10" i="9"/>
  <c r="A35" i="9"/>
  <c r="A5" i="9"/>
  <c r="A68" i="9"/>
  <c r="A72" i="9"/>
  <c r="A74" i="9"/>
  <c r="A62" i="9"/>
  <c r="A64" i="9"/>
  <c r="A19" i="9"/>
  <c r="A24" i="9"/>
  <c r="A89" i="9"/>
  <c r="A88" i="9"/>
  <c r="A84" i="9"/>
  <c r="A86" i="9"/>
  <c r="A99" i="9"/>
  <c r="A103" i="9"/>
  <c r="A102" i="9"/>
  <c r="A104" i="9"/>
  <c r="A118" i="9"/>
  <c r="A121" i="9"/>
  <c r="A116" i="9"/>
  <c r="A115" i="9"/>
  <c r="A120" i="9"/>
  <c r="A117" i="9"/>
  <c r="A57" i="9"/>
  <c r="A56" i="9"/>
  <c r="A30" i="9"/>
  <c r="A33" i="9"/>
  <c r="A52" i="9"/>
  <c r="A110" i="9"/>
  <c r="A108" i="9"/>
  <c r="A127" i="9"/>
  <c r="A124" i="9"/>
  <c r="A122" i="9"/>
  <c r="E2" i="5"/>
  <c r="H5" i="7"/>
  <c r="H2" i="7"/>
  <c r="G2" i="7"/>
  <c r="H8" i="7"/>
  <c r="E5" i="7"/>
  <c r="E6" i="7"/>
  <c r="G6" i="7"/>
  <c r="H13" i="7"/>
  <c r="G3" i="7"/>
  <c r="H3" i="7"/>
  <c r="H12" i="7"/>
  <c r="H6" i="7"/>
  <c r="H11" i="7"/>
  <c r="H10" i="7"/>
  <c r="H14" i="7"/>
  <c r="H9" i="7"/>
  <c r="H7" i="7"/>
  <c r="G4" i="7"/>
  <c r="H4" i="7"/>
  <c r="A125" i="9"/>
  <c r="A26" i="9"/>
  <c r="A27" i="9"/>
  <c r="A28" i="9"/>
  <c r="A54" i="9"/>
  <c r="A23" i="9"/>
  <c r="A20" i="9"/>
  <c r="A65" i="9"/>
  <c r="A128" i="9"/>
  <c r="A123" i="9"/>
  <c r="A130" i="9"/>
  <c r="A113" i="9"/>
  <c r="A76" i="9"/>
  <c r="A31" i="9"/>
  <c r="A34" i="9"/>
  <c r="A53" i="9"/>
  <c r="A51" i="9"/>
  <c r="A100" i="9"/>
  <c r="A101" i="9"/>
  <c r="A87" i="9"/>
  <c r="A83" i="9"/>
  <c r="A21" i="9"/>
  <c r="A60" i="9"/>
  <c r="A66" i="9"/>
  <c r="A38" i="9"/>
  <c r="A4" i="9"/>
  <c r="A40" i="9"/>
  <c r="A96" i="9"/>
  <c r="A41" i="9"/>
  <c r="A12" i="9"/>
  <c r="A44" i="9"/>
  <c r="A73" i="9"/>
  <c r="A82" i="9"/>
  <c r="A98" i="9"/>
  <c r="A37" i="9"/>
  <c r="A48" i="9"/>
  <c r="A6" i="9"/>
  <c r="A15" i="9"/>
  <c r="A114" i="9"/>
  <c r="A112" i="9"/>
  <c r="A59" i="9"/>
  <c r="A29" i="9"/>
  <c r="A58" i="9"/>
  <c r="A106" i="9"/>
  <c r="A85" i="9"/>
  <c r="A25" i="9"/>
  <c r="A61" i="9"/>
  <c r="A8" i="9"/>
  <c r="D50" i="5"/>
  <c r="A39" i="9"/>
  <c r="A16" i="9"/>
  <c r="A17" i="9"/>
  <c r="A75" i="9"/>
  <c r="A93" i="9"/>
  <c r="A80" i="9"/>
  <c r="A3" i="9"/>
  <c r="D78" i="5"/>
  <c r="D18" i="5"/>
  <c r="D55" i="5"/>
  <c r="D74" i="5"/>
  <c r="D82" i="5"/>
  <c r="D42" i="5"/>
  <c r="D10" i="5"/>
  <c r="D47" i="5"/>
  <c r="D15" i="5"/>
  <c r="D53" i="5"/>
  <c r="D21" i="5"/>
  <c r="D68" i="5"/>
  <c r="D36" i="5"/>
  <c r="D80" i="5"/>
  <c r="D57" i="5"/>
  <c r="D41" i="5"/>
  <c r="D25" i="5"/>
  <c r="D9" i="5"/>
  <c r="D71" i="5"/>
  <c r="D79" i="5"/>
  <c r="D66" i="5"/>
  <c r="D34" i="5"/>
  <c r="D70" i="5"/>
  <c r="D39" i="5"/>
  <c r="D7" i="5"/>
  <c r="D45" i="5"/>
  <c r="D13" i="5"/>
  <c r="D60" i="5"/>
  <c r="D28" i="5"/>
  <c r="D72" i="5"/>
  <c r="D54" i="5"/>
  <c r="D38" i="5"/>
  <c r="D22" i="5"/>
  <c r="D6" i="5"/>
  <c r="D69" i="5"/>
  <c r="D56" i="5"/>
  <c r="D40" i="5"/>
  <c r="D24" i="5"/>
  <c r="D8" i="5"/>
  <c r="D83" i="5"/>
  <c r="D58" i="5"/>
  <c r="D26" i="5"/>
  <c r="D63" i="5"/>
  <c r="D31" i="5"/>
  <c r="D73" i="5"/>
  <c r="D37" i="5"/>
  <c r="D5" i="5"/>
  <c r="D52" i="5"/>
  <c r="D20" i="5"/>
  <c r="D65" i="5"/>
  <c r="D49" i="5"/>
  <c r="D33" i="5"/>
  <c r="D17" i="5"/>
  <c r="D81" i="5"/>
  <c r="D67" i="5"/>
  <c r="D51" i="5"/>
  <c r="D35" i="5"/>
  <c r="D19" i="5"/>
  <c r="D61" i="5"/>
  <c r="D12" i="5"/>
  <c r="D14" i="5"/>
  <c r="D59" i="5"/>
  <c r="D27" i="5"/>
  <c r="D29" i="5"/>
  <c r="D46" i="5"/>
  <c r="D64" i="5"/>
  <c r="D16" i="5"/>
  <c r="D77" i="5"/>
  <c r="D30" i="5"/>
  <c r="D48" i="5"/>
  <c r="D11" i="5"/>
  <c r="D44" i="5"/>
  <c r="D43" i="5"/>
  <c r="D62" i="5"/>
  <c r="D32" i="5"/>
  <c r="D75" i="5"/>
  <c r="D76" i="5"/>
  <c r="D23" i="5"/>
  <c r="D4" i="5"/>
  <c r="E7" i="7"/>
  <c r="G5" i="7"/>
  <c r="E8" i="7"/>
  <c r="G7" i="7"/>
  <c r="E9" i="7"/>
  <c r="G8" i="7"/>
  <c r="E10" i="7"/>
  <c r="G9" i="7"/>
  <c r="E11" i="7"/>
  <c r="G10" i="7"/>
  <c r="E12" i="7"/>
  <c r="G11" i="7"/>
  <c r="E13" i="7"/>
  <c r="G12" i="7"/>
  <c r="E14" i="7"/>
  <c r="G13" i="7"/>
  <c r="G14" i="7"/>
  <c r="F2" i="5" l="1"/>
  <c r="F11" i="5" s="1"/>
  <c r="D3" i="5"/>
  <c r="E75" i="5"/>
  <c r="E59" i="5"/>
  <c r="E32" i="5"/>
  <c r="E43" i="5"/>
  <c r="E30" i="5"/>
  <c r="E28" i="5"/>
  <c r="E25" i="5"/>
  <c r="E73" i="5"/>
  <c r="E11" i="5"/>
  <c r="E64" i="5"/>
  <c r="F15" i="5"/>
  <c r="E33" i="5"/>
  <c r="E72" i="5"/>
  <c r="E50" i="5"/>
  <c r="E18" i="5"/>
  <c r="F17" i="5"/>
  <c r="F69" i="5"/>
  <c r="F28" i="5"/>
  <c r="F20" i="5"/>
  <c r="E19" i="5"/>
  <c r="E26" i="5"/>
  <c r="F48" i="5"/>
  <c r="E20" i="5"/>
  <c r="E48" i="5"/>
  <c r="F13" i="5"/>
  <c r="E13" i="5"/>
  <c r="E70" i="5"/>
  <c r="F12" i="5"/>
  <c r="E42" i="5"/>
  <c r="F60" i="5"/>
  <c r="E9" i="5"/>
  <c r="E68" i="5"/>
  <c r="E35" i="5"/>
  <c r="E16" i="5"/>
  <c r="E27" i="5"/>
  <c r="E80" i="5"/>
  <c r="E65" i="5"/>
  <c r="F38" i="5"/>
  <c r="F36" i="5"/>
  <c r="F66" i="5"/>
  <c r="F14" i="5"/>
  <c r="F19" i="5"/>
  <c r="F23" i="5"/>
  <c r="F39" i="5"/>
  <c r="F65" i="5"/>
  <c r="F73" i="5"/>
  <c r="F72" i="5"/>
  <c r="F41" i="5"/>
  <c r="F62" i="5"/>
  <c r="F4" i="5"/>
  <c r="F9" i="5"/>
  <c r="F37" i="5"/>
  <c r="F8" i="5"/>
  <c r="F82" i="5"/>
  <c r="F74" i="5"/>
  <c r="F61" i="5"/>
  <c r="F5" i="5"/>
  <c r="G2" i="5"/>
  <c r="F76" i="5"/>
  <c r="F79" i="5"/>
  <c r="F83" i="5"/>
  <c r="F7" i="5"/>
  <c r="F70" i="5"/>
  <c r="F54" i="5"/>
  <c r="F10" i="5"/>
  <c r="F26" i="5"/>
  <c r="F18" i="5"/>
  <c r="F30" i="5"/>
  <c r="F16" i="5"/>
  <c r="F68" i="5"/>
  <c r="F34" i="5"/>
  <c r="F49" i="5"/>
  <c r="F31" i="5"/>
  <c r="F80" i="5"/>
  <c r="F50" i="5"/>
  <c r="F52" i="5"/>
  <c r="F35" i="5"/>
  <c r="F25" i="5"/>
  <c r="F64" i="5"/>
  <c r="F6" i="5"/>
  <c r="F81" i="5"/>
  <c r="F59" i="5"/>
  <c r="F33" i="5"/>
  <c r="F32" i="5"/>
  <c r="F53" i="5"/>
  <c r="F47" i="5"/>
  <c r="F27" i="5"/>
  <c r="F45" i="5"/>
  <c r="F55" i="5"/>
  <c r="F71" i="5"/>
  <c r="F40" i="5"/>
  <c r="F63" i="5"/>
  <c r="F43" i="5"/>
  <c r="F21" i="5"/>
  <c r="F42" i="5"/>
  <c r="F56" i="5"/>
  <c r="F78" i="5"/>
  <c r="F24" i="5"/>
  <c r="E24" i="5"/>
  <c r="E74" i="5"/>
  <c r="E41" i="5"/>
  <c r="E52" i="5"/>
  <c r="E81" i="5"/>
  <c r="E55" i="5"/>
  <c r="E5" i="5"/>
  <c r="E76" i="5"/>
  <c r="E56" i="5"/>
  <c r="E8" i="5"/>
  <c r="E17" i="5"/>
  <c r="E54" i="5"/>
  <c r="E40" i="5"/>
  <c r="E34" i="5"/>
  <c r="E69" i="5"/>
  <c r="E82" i="5"/>
  <c r="E77" i="5"/>
  <c r="E60" i="5"/>
  <c r="E22" i="5"/>
  <c r="E15" i="5"/>
  <c r="E62" i="5"/>
  <c r="E57" i="5"/>
  <c r="E79" i="5"/>
  <c r="E78" i="5"/>
  <c r="E66" i="5"/>
  <c r="E47" i="5"/>
  <c r="E61" i="5"/>
  <c r="E45" i="5"/>
  <c r="E37" i="5"/>
  <c r="E12" i="5"/>
  <c r="E63" i="5"/>
  <c r="E83" i="5"/>
  <c r="E21" i="5"/>
  <c r="E29" i="5"/>
  <c r="E6" i="5"/>
  <c r="E39" i="5"/>
  <c r="E7" i="5"/>
  <c r="E10" i="5"/>
  <c r="E51" i="5"/>
  <c r="E67" i="5"/>
  <c r="E23" i="5"/>
  <c r="E71" i="5"/>
  <c r="E44" i="5"/>
  <c r="E36" i="5"/>
  <c r="E49" i="5"/>
  <c r="E4" i="5"/>
  <c r="E53" i="5"/>
  <c r="E58" i="5"/>
  <c r="E31" i="5"/>
  <c r="E46" i="5"/>
  <c r="E38" i="5"/>
  <c r="E14" i="5"/>
  <c r="F57" i="5" l="1"/>
  <c r="F22" i="5"/>
  <c r="F44" i="5"/>
  <c r="F58" i="5"/>
  <c r="F3" i="5" s="1"/>
  <c r="F75" i="5"/>
  <c r="F67" i="5"/>
  <c r="F51" i="5"/>
  <c r="F46" i="5"/>
  <c r="F29" i="5"/>
  <c r="F77" i="5"/>
  <c r="E3" i="5"/>
  <c r="G56" i="5"/>
  <c r="G54" i="5"/>
  <c r="G40" i="5"/>
  <c r="G68" i="5"/>
  <c r="G38" i="5"/>
  <c r="G25" i="5"/>
  <c r="G64" i="5"/>
  <c r="G47" i="5"/>
  <c r="G52" i="5"/>
  <c r="G14" i="5"/>
  <c r="G72" i="5"/>
  <c r="G80" i="5"/>
  <c r="G78" i="5"/>
  <c r="G21" i="5"/>
  <c r="G39" i="5"/>
  <c r="G82" i="5"/>
  <c r="G61" i="5"/>
  <c r="G24" i="5"/>
  <c r="G50" i="5"/>
  <c r="G27" i="5"/>
  <c r="G79" i="5"/>
  <c r="G44" i="5"/>
  <c r="G11" i="5"/>
  <c r="G43" i="5"/>
  <c r="G35" i="5"/>
  <c r="G15" i="5"/>
  <c r="G29" i="5"/>
  <c r="G26" i="5"/>
  <c r="G16" i="5"/>
  <c r="G69" i="5"/>
  <c r="G30" i="5"/>
  <c r="G34" i="5"/>
  <c r="G12" i="5"/>
  <c r="G74" i="5"/>
  <c r="G49" i="5"/>
  <c r="G4" i="5"/>
  <c r="H2" i="5"/>
  <c r="G9" i="5"/>
  <c r="G57" i="5"/>
  <c r="G28" i="5"/>
  <c r="G45" i="5"/>
  <c r="G55" i="5"/>
  <c r="G37" i="5"/>
  <c r="G41" i="5"/>
  <c r="G53" i="5"/>
  <c r="G70" i="5"/>
  <c r="G8" i="5"/>
  <c r="G73" i="5"/>
  <c r="G63" i="5"/>
  <c r="G46" i="5"/>
  <c r="G71" i="5"/>
  <c r="G76" i="5"/>
  <c r="G33" i="5"/>
  <c r="G5" i="5"/>
  <c r="G13" i="5"/>
  <c r="G7" i="5"/>
  <c r="G42" i="5"/>
  <c r="G66" i="5"/>
  <c r="G67" i="5"/>
  <c r="G20" i="5"/>
  <c r="G81" i="5"/>
  <c r="G83" i="5"/>
  <c r="G36" i="5"/>
  <c r="G48" i="5"/>
  <c r="G23" i="5"/>
  <c r="G6" i="5"/>
  <c r="G51" i="5"/>
  <c r="G65" i="5"/>
  <c r="G32" i="5"/>
  <c r="G75" i="5"/>
  <c r="G10" i="5"/>
  <c r="G62" i="5"/>
  <c r="G77" i="5"/>
  <c r="G59" i="5"/>
  <c r="G17" i="5"/>
  <c r="G22" i="5"/>
  <c r="G31" i="5"/>
  <c r="G18" i="5"/>
  <c r="G19" i="5"/>
  <c r="G58" i="5"/>
  <c r="G60" i="5"/>
  <c r="G3" i="5" l="1"/>
  <c r="H39" i="5"/>
  <c r="H80" i="5"/>
  <c r="H68" i="5"/>
  <c r="H79" i="5"/>
  <c r="H52" i="5"/>
  <c r="H66" i="5"/>
  <c r="H7" i="5"/>
  <c r="H54" i="5"/>
  <c r="H48" i="5"/>
  <c r="H31" i="5"/>
  <c r="H19" i="5"/>
  <c r="H82" i="5"/>
  <c r="H17" i="5"/>
  <c r="H14" i="5"/>
  <c r="H55" i="5"/>
  <c r="H6" i="5"/>
  <c r="H57" i="5"/>
  <c r="H49" i="5"/>
  <c r="H77" i="5"/>
  <c r="H10" i="5"/>
  <c r="H36" i="5"/>
  <c r="H26" i="5"/>
  <c r="H4" i="5"/>
  <c r="H70" i="5"/>
  <c r="H62" i="5"/>
  <c r="H53" i="5"/>
  <c r="H23" i="5"/>
  <c r="H41" i="5"/>
  <c r="H72" i="5"/>
  <c r="H21" i="5"/>
  <c r="H13" i="5"/>
  <c r="H74" i="5"/>
  <c r="H34" i="5"/>
  <c r="H75" i="5"/>
  <c r="H56" i="5"/>
  <c r="H38" i="5"/>
  <c r="H46" i="5"/>
  <c r="H11" i="5"/>
  <c r="H15" i="5"/>
  <c r="H35" i="5"/>
  <c r="H40" i="5"/>
  <c r="H12" i="5"/>
  <c r="H33" i="5"/>
  <c r="H8" i="5"/>
  <c r="H67" i="5"/>
  <c r="H43" i="5"/>
  <c r="H83" i="5"/>
  <c r="H50" i="5"/>
  <c r="H78" i="5"/>
  <c r="H25" i="5"/>
  <c r="H37" i="5"/>
  <c r="H44" i="5"/>
  <c r="H24" i="5"/>
  <c r="H60" i="5"/>
  <c r="I2" i="5"/>
  <c r="H64" i="5"/>
  <c r="H16" i="5"/>
  <c r="H20" i="5"/>
  <c r="H73" i="5"/>
  <c r="H58" i="5"/>
  <c r="H32" i="5"/>
  <c r="H65" i="5"/>
  <c r="H59" i="5"/>
  <c r="H27" i="5"/>
  <c r="H29" i="5"/>
  <c r="H63" i="5"/>
  <c r="H81" i="5"/>
  <c r="H76" i="5"/>
  <c r="H47" i="5"/>
  <c r="H71" i="5"/>
  <c r="H22" i="5"/>
  <c r="H42" i="5"/>
  <c r="H45" i="5"/>
  <c r="H9" i="5"/>
  <c r="H5" i="5"/>
  <c r="H69" i="5"/>
  <c r="H28" i="5"/>
  <c r="H51" i="5"/>
  <c r="H61" i="5"/>
  <c r="H18" i="5"/>
  <c r="H30" i="5"/>
  <c r="H3" i="5" l="1"/>
  <c r="I48" i="5"/>
  <c r="I16" i="5"/>
  <c r="I33" i="5"/>
  <c r="I35" i="5"/>
  <c r="I52" i="5"/>
  <c r="I65" i="5"/>
  <c r="I68" i="5"/>
  <c r="I36" i="5"/>
  <c r="I27" i="5"/>
  <c r="I26" i="5"/>
  <c r="I79" i="5"/>
  <c r="I31" i="5"/>
  <c r="I58" i="5"/>
  <c r="I54" i="5"/>
  <c r="I30" i="5"/>
  <c r="I21" i="5"/>
  <c r="I82" i="5"/>
  <c r="I9" i="5"/>
  <c r="I70" i="5"/>
  <c r="I61" i="5"/>
  <c r="I41" i="5"/>
  <c r="I50" i="5"/>
  <c r="I49" i="5"/>
  <c r="I8" i="5"/>
  <c r="I18" i="5"/>
  <c r="I53" i="5"/>
  <c r="I32" i="5"/>
  <c r="I29" i="5"/>
  <c r="I62" i="5"/>
  <c r="I78" i="5"/>
  <c r="I69" i="5"/>
  <c r="I5" i="5"/>
  <c r="I56" i="5"/>
  <c r="I66" i="5"/>
  <c r="I73" i="5"/>
  <c r="I45" i="5"/>
  <c r="I37" i="5"/>
  <c r="J2" i="5"/>
  <c r="I46" i="5"/>
  <c r="I77" i="5"/>
  <c r="I4" i="5"/>
  <c r="I72" i="5"/>
  <c r="I28" i="5"/>
  <c r="I10" i="5"/>
  <c r="I47" i="5"/>
  <c r="I67" i="5"/>
  <c r="I57" i="5"/>
  <c r="I6" i="5"/>
  <c r="I71" i="5"/>
  <c r="I80" i="5"/>
  <c r="I24" i="5"/>
  <c r="I7" i="5"/>
  <c r="I25" i="5"/>
  <c r="I60" i="5"/>
  <c r="I12" i="5"/>
  <c r="I83" i="5"/>
  <c r="I22" i="5"/>
  <c r="I14" i="5"/>
  <c r="I59" i="5"/>
  <c r="I63" i="5"/>
  <c r="I20" i="5"/>
  <c r="I19" i="5"/>
  <c r="I13" i="5"/>
  <c r="I17" i="5"/>
  <c r="I42" i="5"/>
  <c r="I11" i="5"/>
  <c r="I15" i="5"/>
  <c r="I64" i="5"/>
  <c r="I44" i="5"/>
  <c r="I75" i="5"/>
  <c r="I23" i="5"/>
  <c r="I76" i="5"/>
  <c r="I40" i="5"/>
  <c r="I81" i="5"/>
  <c r="I74" i="5"/>
  <c r="I38" i="5"/>
  <c r="I51" i="5"/>
  <c r="I55" i="5"/>
  <c r="I34" i="5"/>
  <c r="I43" i="5"/>
  <c r="I39" i="5"/>
  <c r="I3" i="5" l="1"/>
  <c r="J24" i="5"/>
  <c r="J69" i="5"/>
  <c r="J45" i="5"/>
  <c r="J43" i="5"/>
  <c r="J68" i="5"/>
  <c r="J39" i="5"/>
  <c r="J4" i="5"/>
  <c r="J8" i="5"/>
  <c r="J51" i="5"/>
  <c r="J72" i="5"/>
  <c r="J48" i="5"/>
  <c r="J10" i="5"/>
  <c r="J32" i="5"/>
  <c r="J49" i="5"/>
  <c r="J26" i="5"/>
  <c r="J77" i="5"/>
  <c r="J33" i="5"/>
  <c r="J42" i="5"/>
  <c r="J61" i="5"/>
  <c r="J57" i="5"/>
  <c r="J71" i="5"/>
  <c r="J31" i="5"/>
  <c r="J11" i="5"/>
  <c r="J15" i="5"/>
  <c r="J80" i="5"/>
  <c r="J58" i="5"/>
  <c r="J38" i="5"/>
  <c r="J76" i="5"/>
  <c r="J16" i="5"/>
  <c r="J59" i="5"/>
  <c r="J27" i="5"/>
  <c r="J34" i="5"/>
  <c r="J62" i="5"/>
  <c r="J73" i="5"/>
  <c r="K2" i="5"/>
  <c r="J82" i="5"/>
  <c r="J20" i="5"/>
  <c r="J53" i="5"/>
  <c r="J23" i="5"/>
  <c r="J35" i="5"/>
  <c r="J55" i="5"/>
  <c r="J29" i="5"/>
  <c r="J75" i="5"/>
  <c r="J40" i="5"/>
  <c r="J37" i="5"/>
  <c r="J54" i="5"/>
  <c r="J63" i="5"/>
  <c r="J19" i="5"/>
  <c r="J21" i="5"/>
  <c r="J56" i="5"/>
  <c r="J50" i="5"/>
  <c r="J17" i="5"/>
  <c r="J65" i="5"/>
  <c r="J14" i="5"/>
  <c r="J13" i="5"/>
  <c r="J52" i="5"/>
  <c r="J81" i="5"/>
  <c r="J44" i="5"/>
  <c r="J66" i="5"/>
  <c r="J28" i="5"/>
  <c r="J47" i="5"/>
  <c r="J70" i="5"/>
  <c r="J9" i="5"/>
  <c r="J18" i="5"/>
  <c r="J67" i="5"/>
  <c r="J5" i="5"/>
  <c r="J7" i="5"/>
  <c r="J30" i="5"/>
  <c r="J25" i="5"/>
  <c r="J60" i="5"/>
  <c r="J64" i="5"/>
  <c r="J74" i="5"/>
  <c r="J41" i="5"/>
  <c r="J6" i="5"/>
  <c r="J83" i="5"/>
  <c r="J36" i="5"/>
  <c r="J78" i="5"/>
  <c r="J22" i="5"/>
  <c r="J46" i="5"/>
  <c r="J79" i="5"/>
  <c r="J12" i="5"/>
  <c r="J3" i="5" l="1"/>
  <c r="K20" i="5"/>
  <c r="K75" i="5"/>
  <c r="K11" i="5"/>
  <c r="K73" i="5"/>
  <c r="K51" i="5"/>
  <c r="K80" i="5"/>
  <c r="K64" i="5"/>
  <c r="K42" i="5"/>
  <c r="K46" i="5"/>
  <c r="K49" i="5"/>
  <c r="K48" i="5"/>
  <c r="K54" i="5"/>
  <c r="K40" i="5"/>
  <c r="K36" i="5"/>
  <c r="K23" i="5"/>
  <c r="K41" i="5"/>
  <c r="K12" i="5"/>
  <c r="K83" i="5"/>
  <c r="K66" i="5"/>
  <c r="K30" i="5"/>
  <c r="K58" i="5"/>
  <c r="K14" i="5"/>
  <c r="K28" i="5"/>
  <c r="K56" i="5"/>
  <c r="K22" i="5"/>
  <c r="K19" i="5"/>
  <c r="K4" i="5"/>
  <c r="K47" i="5"/>
  <c r="K37" i="5"/>
  <c r="K34" i="5"/>
  <c r="K50" i="5"/>
  <c r="K25" i="5"/>
  <c r="K61" i="5"/>
  <c r="K53" i="5"/>
  <c r="K44" i="5"/>
  <c r="K71" i="5"/>
  <c r="K6" i="5"/>
  <c r="K76" i="5"/>
  <c r="K57" i="5"/>
  <c r="K74" i="5"/>
  <c r="K43" i="5"/>
  <c r="K15" i="5"/>
  <c r="K5" i="5"/>
  <c r="K38" i="5"/>
  <c r="K69" i="5"/>
  <c r="K21" i="5"/>
  <c r="K32" i="5"/>
  <c r="K81" i="5"/>
  <c r="K63" i="5"/>
  <c r="K65" i="5"/>
  <c r="K59" i="5"/>
  <c r="K79" i="5"/>
  <c r="K60" i="5"/>
  <c r="K52" i="5"/>
  <c r="K45" i="5"/>
  <c r="K10" i="5"/>
  <c r="K8" i="5"/>
  <c r="K9" i="5"/>
  <c r="K13" i="5"/>
  <c r="K39" i="5"/>
  <c r="K78" i="5"/>
  <c r="K16" i="5"/>
  <c r="K55" i="5"/>
  <c r="K24" i="5"/>
  <c r="K31" i="5"/>
  <c r="K27" i="5"/>
  <c r="K68" i="5"/>
  <c r="K70" i="5"/>
  <c r="K29" i="5"/>
  <c r="K62" i="5"/>
  <c r="K77" i="5"/>
  <c r="K33" i="5"/>
  <c r="L2" i="5"/>
  <c r="K67" i="5"/>
  <c r="K72" i="5"/>
  <c r="K7" i="5"/>
  <c r="K26" i="5"/>
  <c r="K18" i="5"/>
  <c r="K17" i="5"/>
  <c r="K82" i="5"/>
  <c r="K35" i="5"/>
  <c r="K3" i="5" l="1"/>
  <c r="L6" i="5"/>
  <c r="L78" i="5"/>
  <c r="L37" i="5"/>
  <c r="L76" i="5"/>
  <c r="L18" i="5"/>
  <c r="L65" i="5"/>
  <c r="L66" i="5"/>
  <c r="L83" i="5"/>
  <c r="L19" i="5"/>
  <c r="L58" i="5"/>
  <c r="L69" i="5"/>
  <c r="L54" i="5"/>
  <c r="L13" i="5"/>
  <c r="L81" i="5"/>
  <c r="L9" i="5"/>
  <c r="L35" i="5"/>
  <c r="L27" i="5"/>
  <c r="L55" i="5"/>
  <c r="L80" i="5"/>
  <c r="L77" i="5"/>
  <c r="L67" i="5"/>
  <c r="L62" i="5"/>
  <c r="L20" i="5"/>
  <c r="L22" i="5"/>
  <c r="M2" i="5"/>
  <c r="L51" i="5"/>
  <c r="L49" i="5"/>
  <c r="L36" i="5"/>
  <c r="L15" i="5"/>
  <c r="L12" i="5"/>
  <c r="L7" i="5"/>
  <c r="L10" i="5"/>
  <c r="L79" i="5"/>
  <c r="L63" i="5"/>
  <c r="L72" i="5"/>
  <c r="L70" i="5"/>
  <c r="L31" i="5"/>
  <c r="L40" i="5"/>
  <c r="L46" i="5"/>
  <c r="L21" i="5"/>
  <c r="L32" i="5"/>
  <c r="L56" i="5"/>
  <c r="L30" i="5"/>
  <c r="L29" i="5"/>
  <c r="L16" i="5"/>
  <c r="L34" i="5"/>
  <c r="L50" i="5"/>
  <c r="L64" i="5"/>
  <c r="L14" i="5"/>
  <c r="L59" i="5"/>
  <c r="L43" i="5"/>
  <c r="L25" i="5"/>
  <c r="L4" i="5"/>
  <c r="L74" i="5"/>
  <c r="L75" i="5"/>
  <c r="L26" i="5"/>
  <c r="L61" i="5"/>
  <c r="L11" i="5"/>
  <c r="L24" i="5"/>
  <c r="L5" i="5"/>
  <c r="L33" i="5"/>
  <c r="L39" i="5"/>
  <c r="L47" i="5"/>
  <c r="L41" i="5"/>
  <c r="L82" i="5"/>
  <c r="L52" i="5"/>
  <c r="L53" i="5"/>
  <c r="L38" i="5"/>
  <c r="L48" i="5"/>
  <c r="L60" i="5"/>
  <c r="L45" i="5"/>
  <c r="L17" i="5"/>
  <c r="L44" i="5"/>
  <c r="L8" i="5"/>
  <c r="L71" i="5"/>
  <c r="L68" i="5"/>
  <c r="L28" i="5"/>
  <c r="L57" i="5"/>
  <c r="L42" i="5"/>
  <c r="L73" i="5"/>
  <c r="L23" i="5"/>
  <c r="L3" i="5" l="1"/>
  <c r="M67" i="5"/>
  <c r="M6" i="5"/>
  <c r="M34" i="5"/>
  <c r="M54" i="5"/>
  <c r="M64" i="5"/>
  <c r="M14" i="5"/>
  <c r="M72" i="5"/>
  <c r="M61" i="5"/>
  <c r="M38" i="5"/>
  <c r="M66" i="5"/>
  <c r="M77" i="5"/>
  <c r="N2" i="5"/>
  <c r="M8" i="5"/>
  <c r="M75" i="5"/>
  <c r="M52" i="5"/>
  <c r="M25" i="5"/>
  <c r="M23" i="5"/>
  <c r="M43" i="5"/>
  <c r="M31" i="5"/>
  <c r="M50" i="5"/>
  <c r="M76" i="5"/>
  <c r="M42" i="5"/>
  <c r="M29" i="5"/>
  <c r="M41" i="5"/>
  <c r="M45" i="5"/>
  <c r="M11" i="5"/>
  <c r="M53" i="5"/>
  <c r="M81" i="5"/>
  <c r="M70" i="5"/>
  <c r="M71" i="5"/>
  <c r="M27" i="5"/>
  <c r="M9" i="5"/>
  <c r="M36" i="5"/>
  <c r="M17" i="5"/>
  <c r="M73" i="5"/>
  <c r="M55" i="5"/>
  <c r="M16" i="5"/>
  <c r="M28" i="5"/>
  <c r="M30" i="5"/>
  <c r="M48" i="5"/>
  <c r="M35" i="5"/>
  <c r="M65" i="5"/>
  <c r="M68" i="5"/>
  <c r="M21" i="5"/>
  <c r="M39" i="5"/>
  <c r="M33" i="5"/>
  <c r="M79" i="5"/>
  <c r="M7" i="5"/>
  <c r="M20" i="5"/>
  <c r="M22" i="5"/>
  <c r="M12" i="5"/>
  <c r="M82" i="5"/>
  <c r="M58" i="5"/>
  <c r="M59" i="5"/>
  <c r="M24" i="5"/>
  <c r="M62" i="5"/>
  <c r="M78" i="5"/>
  <c r="M46" i="5"/>
  <c r="M44" i="5"/>
  <c r="M32" i="5"/>
  <c r="M47" i="5"/>
  <c r="M13" i="5"/>
  <c r="M57" i="5"/>
  <c r="M19" i="5"/>
  <c r="M18" i="5"/>
  <c r="M37" i="5"/>
  <c r="M51" i="5"/>
  <c r="M63" i="5"/>
  <c r="M74" i="5"/>
  <c r="M5" i="5"/>
  <c r="M4" i="5"/>
  <c r="M56" i="5"/>
  <c r="M15" i="5"/>
  <c r="M26" i="5"/>
  <c r="M83" i="5"/>
  <c r="M10" i="5"/>
  <c r="M69" i="5"/>
  <c r="M40" i="5"/>
  <c r="M80" i="5"/>
  <c r="M60" i="5"/>
  <c r="M49" i="5"/>
  <c r="M3" i="5" l="1"/>
  <c r="N5" i="5"/>
  <c r="N27" i="5"/>
  <c r="N13" i="5"/>
  <c r="N65" i="5"/>
  <c r="N54" i="5"/>
  <c r="N38" i="5"/>
  <c r="N66" i="5"/>
  <c r="N42" i="5"/>
  <c r="N28" i="5"/>
  <c r="N7" i="5"/>
  <c r="N62" i="5"/>
  <c r="N76" i="5"/>
  <c r="N83" i="5"/>
  <c r="N43" i="5"/>
  <c r="N60" i="5"/>
  <c r="N8" i="5"/>
  <c r="N49" i="5"/>
  <c r="N16" i="5"/>
  <c r="N15" i="5"/>
  <c r="O2" i="5"/>
  <c r="N39" i="5"/>
  <c r="N48" i="5"/>
  <c r="N46" i="5"/>
  <c r="N41" i="5"/>
  <c r="N19" i="5"/>
  <c r="N21" i="5"/>
  <c r="N61" i="5"/>
  <c r="N17" i="5"/>
  <c r="N32" i="5"/>
  <c r="N4" i="5"/>
  <c r="N58" i="5"/>
  <c r="N81" i="5"/>
  <c r="N57" i="5"/>
  <c r="N64" i="5"/>
  <c r="N25" i="5"/>
  <c r="N22" i="5"/>
  <c r="N12" i="5"/>
  <c r="N34" i="5"/>
  <c r="N45" i="5"/>
  <c r="N53" i="5"/>
  <c r="N69" i="5"/>
  <c r="N40" i="5"/>
  <c r="N51" i="5"/>
  <c r="N20" i="5"/>
  <c r="N10" i="5"/>
  <c r="N36" i="5"/>
  <c r="N31" i="5"/>
  <c r="N18" i="5"/>
  <c r="N9" i="5"/>
  <c r="N74" i="5"/>
  <c r="N70" i="5"/>
  <c r="N80" i="5"/>
  <c r="N35" i="5"/>
  <c r="N73" i="5"/>
  <c r="N29" i="5"/>
  <c r="N68" i="5"/>
  <c r="N33" i="5"/>
  <c r="N11" i="5"/>
  <c r="N37" i="5"/>
  <c r="N67" i="5"/>
  <c r="N24" i="5"/>
  <c r="N6" i="5"/>
  <c r="N59" i="5"/>
  <c r="N50" i="5"/>
  <c r="N72" i="5"/>
  <c r="N23" i="5"/>
  <c r="N82" i="5"/>
  <c r="N30" i="5"/>
  <c r="N71" i="5"/>
  <c r="N79" i="5"/>
  <c r="N26" i="5"/>
  <c r="N55" i="5"/>
  <c r="N77" i="5"/>
  <c r="N52" i="5"/>
  <c r="N47" i="5"/>
  <c r="N14" i="5"/>
  <c r="N78" i="5"/>
  <c r="N63" i="5"/>
  <c r="N44" i="5"/>
  <c r="N56" i="5"/>
  <c r="N75" i="5"/>
  <c r="N3" i="5" l="1"/>
  <c r="O14" i="5"/>
  <c r="O50" i="5"/>
  <c r="O27" i="5"/>
  <c r="O77" i="5"/>
  <c r="O6" i="5"/>
  <c r="O82" i="5"/>
  <c r="O64" i="5"/>
  <c r="O7" i="5"/>
  <c r="O8" i="5"/>
  <c r="O75" i="5"/>
  <c r="O54" i="5"/>
  <c r="O62" i="5"/>
  <c r="O81" i="5"/>
  <c r="O52" i="5"/>
  <c r="O35" i="5"/>
  <c r="O83" i="5"/>
  <c r="O4" i="5"/>
  <c r="O45" i="5"/>
  <c r="P2" i="5"/>
  <c r="O67" i="5"/>
  <c r="O40" i="5"/>
  <c r="O18" i="5"/>
  <c r="O78" i="5"/>
  <c r="O58" i="5"/>
  <c r="O68" i="5"/>
  <c r="O17" i="5"/>
  <c r="O80" i="5"/>
  <c r="O73" i="5"/>
  <c r="O56" i="5"/>
  <c r="O57" i="5"/>
  <c r="O28" i="5"/>
  <c r="O39" i="5"/>
  <c r="O66" i="5"/>
  <c r="O79" i="5"/>
  <c r="O19" i="5"/>
  <c r="O32" i="5"/>
  <c r="O71" i="5"/>
  <c r="O16" i="5"/>
  <c r="O51" i="5"/>
  <c r="O65" i="5"/>
  <c r="O36" i="5"/>
  <c r="O42" i="5"/>
  <c r="O5" i="5"/>
  <c r="O20" i="5"/>
  <c r="O26" i="5"/>
  <c r="O59" i="5"/>
  <c r="O38" i="5"/>
  <c r="O41" i="5"/>
  <c r="O33" i="5"/>
  <c r="O30" i="5"/>
  <c r="O70" i="5"/>
  <c r="O61" i="5"/>
  <c r="O25" i="5"/>
  <c r="O22" i="5"/>
  <c r="O72" i="5"/>
  <c r="O76" i="5"/>
  <c r="O60" i="5"/>
  <c r="O49" i="5"/>
  <c r="O69" i="5"/>
  <c r="O31" i="5"/>
  <c r="O24" i="5"/>
  <c r="O37" i="5"/>
  <c r="O55" i="5"/>
  <c r="O74" i="5"/>
  <c r="O3" i="5"/>
  <c r="O13" i="5"/>
  <c r="O63" i="5"/>
  <c r="O10" i="5"/>
  <c r="O15" i="5"/>
  <c r="O12" i="5"/>
  <c r="O23" i="5"/>
  <c r="O46" i="5"/>
  <c r="O44" i="5"/>
  <c r="O43" i="5"/>
  <c r="O11" i="5"/>
  <c r="O9" i="5"/>
  <c r="O29" i="5"/>
  <c r="O53" i="5"/>
  <c r="O48" i="5"/>
  <c r="O34" i="5"/>
  <c r="O47" i="5"/>
  <c r="O21" i="5"/>
  <c r="P80" i="5" l="1"/>
  <c r="P49" i="5"/>
  <c r="P22" i="5"/>
  <c r="P27" i="5"/>
  <c r="P69" i="5"/>
  <c r="P68" i="5"/>
  <c r="P56" i="5"/>
  <c r="P62" i="5"/>
  <c r="P12" i="5"/>
  <c r="P5" i="5"/>
  <c r="P23" i="5"/>
  <c r="P77" i="5"/>
  <c r="P34" i="5"/>
  <c r="P40" i="5"/>
  <c r="Q2" i="5"/>
  <c r="P11" i="5"/>
  <c r="P74" i="5"/>
  <c r="P52" i="5"/>
  <c r="P43" i="5"/>
  <c r="P8" i="5"/>
  <c r="P13" i="5"/>
  <c r="P55" i="5"/>
  <c r="P7" i="5"/>
  <c r="P63" i="5"/>
  <c r="P81" i="5"/>
  <c r="P24" i="5"/>
  <c r="P32" i="5"/>
  <c r="P37" i="5"/>
  <c r="P75" i="5"/>
  <c r="P19" i="5"/>
  <c r="P25" i="5"/>
  <c r="P20" i="5"/>
  <c r="P16" i="5"/>
  <c r="P51" i="5"/>
  <c r="P73" i="5"/>
  <c r="P21" i="5"/>
  <c r="P59" i="5"/>
  <c r="P47" i="5"/>
  <c r="P30" i="5"/>
  <c r="P78" i="5"/>
  <c r="P29" i="5"/>
  <c r="P9" i="5"/>
  <c r="P54" i="5"/>
  <c r="P60" i="5"/>
  <c r="P76" i="5"/>
  <c r="P41" i="5"/>
  <c r="P72" i="5"/>
  <c r="P31" i="5"/>
  <c r="P61" i="5"/>
  <c r="P33" i="5"/>
  <c r="P71" i="5"/>
  <c r="P42" i="5"/>
  <c r="P44" i="5"/>
  <c r="P53" i="5"/>
  <c r="P14" i="5"/>
  <c r="P10" i="5"/>
  <c r="P83" i="5"/>
  <c r="P39" i="5"/>
  <c r="P79" i="5"/>
  <c r="P3" i="5"/>
  <c r="P58" i="5"/>
  <c r="P28" i="5"/>
  <c r="P17" i="5"/>
  <c r="P36" i="5"/>
  <c r="P70" i="5"/>
  <c r="P35" i="5"/>
  <c r="P64" i="5"/>
  <c r="P4" i="5"/>
  <c r="P82" i="5"/>
  <c r="P18" i="5"/>
  <c r="P50" i="5"/>
  <c r="P38" i="5"/>
  <c r="P65" i="5"/>
  <c r="P26" i="5"/>
  <c r="P57" i="5"/>
  <c r="P45" i="5"/>
  <c r="P48" i="5"/>
  <c r="P66" i="5"/>
  <c r="P6" i="5"/>
  <c r="P46" i="5"/>
  <c r="P15" i="5"/>
  <c r="P67" i="5"/>
  <c r="Q67" i="5" l="1"/>
  <c r="Q69" i="5"/>
  <c r="Q19" i="5"/>
  <c r="Q61" i="5"/>
  <c r="Q79" i="5"/>
  <c r="Q63" i="5"/>
  <c r="Q82" i="5"/>
  <c r="Q70" i="5"/>
  <c r="Q25" i="5"/>
  <c r="Q37" i="5"/>
  <c r="Q44" i="5"/>
  <c r="Q41" i="5"/>
  <c r="Q81" i="5"/>
  <c r="Q59" i="5"/>
  <c r="Q18" i="5"/>
  <c r="R2" i="5"/>
  <c r="Q35" i="5"/>
  <c r="Q58" i="5"/>
  <c r="Q34" i="5"/>
  <c r="Q10" i="5"/>
  <c r="Q47" i="5"/>
  <c r="Q78" i="5"/>
  <c r="Q21" i="5"/>
  <c r="Q28" i="5"/>
  <c r="Q53" i="5"/>
  <c r="Q49" i="5"/>
  <c r="Q27" i="5"/>
  <c r="Q24" i="5"/>
  <c r="Q7" i="5"/>
  <c r="Q29" i="5"/>
  <c r="Q68" i="5"/>
  <c r="Q6" i="5"/>
  <c r="Q50" i="5"/>
  <c r="Q74" i="5"/>
  <c r="Q75" i="5"/>
  <c r="Q42" i="5"/>
  <c r="Q39" i="5"/>
  <c r="Q60" i="5"/>
  <c r="Q51" i="5"/>
  <c r="Q43" i="5"/>
  <c r="Q14" i="5"/>
  <c r="Q73" i="5"/>
  <c r="Q65" i="5"/>
  <c r="Q54" i="5"/>
  <c r="Q77" i="5"/>
  <c r="Q83" i="5"/>
  <c r="Q76" i="5"/>
  <c r="Q22" i="5"/>
  <c r="Q62" i="5"/>
  <c r="Q48" i="5"/>
  <c r="Q12" i="5"/>
  <c r="Q66" i="5"/>
  <c r="Q46" i="5"/>
  <c r="Q31" i="5"/>
  <c r="Q30" i="5"/>
  <c r="Q57" i="5"/>
  <c r="Q45" i="5"/>
  <c r="Q8" i="5"/>
  <c r="Q5" i="5"/>
  <c r="Q26" i="5"/>
  <c r="Q16" i="5"/>
  <c r="Q11" i="5"/>
  <c r="Q36" i="5"/>
  <c r="Q40" i="5"/>
  <c r="Q23" i="5"/>
  <c r="Q71" i="5"/>
  <c r="Q15" i="5"/>
  <c r="Q4" i="5"/>
  <c r="Q38" i="5"/>
  <c r="Q72" i="5"/>
  <c r="Q3" i="5"/>
  <c r="Q20" i="5"/>
  <c r="Q9" i="5"/>
  <c r="Q80" i="5"/>
  <c r="Q33" i="5"/>
  <c r="Q17" i="5"/>
  <c r="Q13" i="5"/>
  <c r="Q55" i="5"/>
  <c r="Q64" i="5"/>
  <c r="Q56" i="5"/>
  <c r="Q52" i="5"/>
  <c r="Q32" i="5"/>
  <c r="R22" i="5" l="1"/>
  <c r="R10" i="5"/>
  <c r="R23" i="5"/>
  <c r="R60" i="5"/>
  <c r="R49" i="5"/>
  <c r="R42" i="5"/>
  <c r="R31" i="5"/>
  <c r="R45" i="5"/>
  <c r="R82" i="5"/>
  <c r="R50" i="5"/>
  <c r="R62" i="5"/>
  <c r="R15" i="5"/>
  <c r="R20" i="5"/>
  <c r="R16" i="5"/>
  <c r="R80" i="5"/>
  <c r="R67" i="5"/>
  <c r="R30" i="5"/>
  <c r="R55" i="5"/>
  <c r="S2" i="5"/>
  <c r="R69" i="5"/>
  <c r="R68" i="5"/>
  <c r="R47" i="5"/>
  <c r="R74" i="5"/>
  <c r="R11" i="5"/>
  <c r="R64" i="5"/>
  <c r="R19" i="5"/>
  <c r="R6" i="5"/>
  <c r="R52" i="5"/>
  <c r="R61" i="5"/>
  <c r="R29" i="5"/>
  <c r="R78" i="5"/>
  <c r="R77" i="5"/>
  <c r="R33" i="5"/>
  <c r="R34" i="5"/>
  <c r="R59" i="5"/>
  <c r="R56" i="5"/>
  <c r="R83" i="5"/>
  <c r="R13" i="5"/>
  <c r="R3" i="5"/>
  <c r="R32" i="5"/>
  <c r="R36" i="5"/>
  <c r="R14" i="5"/>
  <c r="R65" i="5"/>
  <c r="R70" i="5"/>
  <c r="R44" i="5"/>
  <c r="R46" i="5"/>
  <c r="R76" i="5"/>
  <c r="R25" i="5"/>
  <c r="R5" i="5"/>
  <c r="R72" i="5"/>
  <c r="R57" i="5"/>
  <c r="R39" i="5"/>
  <c r="R54" i="5"/>
  <c r="R24" i="5"/>
  <c r="R37" i="5"/>
  <c r="R71" i="5"/>
  <c r="R58" i="5"/>
  <c r="R73" i="5"/>
  <c r="R18" i="5"/>
  <c r="R51" i="5"/>
  <c r="R40" i="5"/>
  <c r="R4" i="5"/>
  <c r="R81" i="5"/>
  <c r="R38" i="5"/>
  <c r="R26" i="5"/>
  <c r="R12" i="5"/>
  <c r="R63" i="5"/>
  <c r="R43" i="5"/>
  <c r="R7" i="5"/>
  <c r="R35" i="5"/>
  <c r="R9" i="5"/>
  <c r="R17" i="5"/>
  <c r="R28" i="5"/>
  <c r="R79" i="5"/>
  <c r="R41" i="5"/>
  <c r="R53" i="5"/>
  <c r="R75" i="5"/>
  <c r="R21" i="5"/>
  <c r="R8" i="5"/>
  <c r="R48" i="5"/>
  <c r="R66" i="5"/>
  <c r="R27" i="5"/>
  <c r="S53" i="5" l="1"/>
  <c r="S63" i="5"/>
  <c r="S74" i="5"/>
  <c r="S47" i="5"/>
  <c r="S79" i="5"/>
  <c r="S80" i="5"/>
  <c r="S67" i="5"/>
  <c r="S8" i="5"/>
  <c r="S34" i="5"/>
  <c r="S26" i="5"/>
  <c r="S16" i="5"/>
  <c r="S66" i="5"/>
  <c r="S42" i="5"/>
  <c r="S12" i="5"/>
  <c r="S55" i="5"/>
  <c r="S27" i="5"/>
  <c r="S65" i="5"/>
  <c r="S83" i="5"/>
  <c r="S28" i="5"/>
  <c r="S3" i="5"/>
  <c r="S6" i="5"/>
  <c r="S43" i="5"/>
  <c r="S33" i="5"/>
  <c r="S62" i="5"/>
  <c r="S54" i="5"/>
  <c r="S51" i="5"/>
  <c r="S71" i="5"/>
  <c r="S11" i="5"/>
  <c r="S49" i="5"/>
  <c r="S4" i="5"/>
  <c r="S20" i="5"/>
  <c r="S58" i="5"/>
  <c r="S10" i="5"/>
  <c r="S25" i="5"/>
  <c r="S59" i="5"/>
  <c r="S31" i="5"/>
  <c r="S39" i="5"/>
  <c r="S46" i="5"/>
  <c r="S40" i="5"/>
  <c r="S72" i="5"/>
  <c r="S70" i="5"/>
  <c r="S69" i="5"/>
  <c r="S38" i="5"/>
  <c r="S61" i="5"/>
  <c r="S23" i="5"/>
  <c r="S7" i="5"/>
  <c r="S75" i="5"/>
  <c r="S57" i="5"/>
  <c r="S50" i="5"/>
  <c r="S77" i="5"/>
  <c r="S14" i="5"/>
  <c r="S17" i="5"/>
  <c r="S45" i="5"/>
  <c r="S81" i="5"/>
  <c r="S9" i="5"/>
  <c r="S13" i="5"/>
  <c r="S44" i="5"/>
  <c r="S37" i="5"/>
  <c r="S24" i="5"/>
  <c r="S32" i="5"/>
  <c r="S35" i="5"/>
  <c r="S22" i="5"/>
  <c r="S78" i="5"/>
  <c r="S36" i="5"/>
  <c r="S18" i="5"/>
  <c r="S76" i="5"/>
  <c r="S82" i="5"/>
  <c r="S64" i="5"/>
  <c r="S73" i="5"/>
  <c r="S60" i="5"/>
  <c r="S21" i="5"/>
  <c r="T2" i="5"/>
  <c r="S56" i="5"/>
  <c r="S30" i="5"/>
  <c r="S41" i="5"/>
  <c r="S48" i="5"/>
  <c r="S19" i="5"/>
  <c r="S52" i="5"/>
  <c r="S29" i="5"/>
  <c r="S68" i="5"/>
  <c r="S15" i="5"/>
  <c r="S5" i="5"/>
  <c r="T65" i="5" l="1"/>
  <c r="T68" i="5"/>
  <c r="T46" i="5"/>
  <c r="T41" i="5"/>
  <c r="T9" i="5"/>
  <c r="T32" i="5"/>
  <c r="T45" i="5"/>
  <c r="T64" i="5"/>
  <c r="T25" i="5"/>
  <c r="T16" i="5"/>
  <c r="T71" i="5"/>
  <c r="T40" i="5"/>
  <c r="T53" i="5"/>
  <c r="T4" i="5"/>
  <c r="T82" i="5"/>
  <c r="T61" i="5"/>
  <c r="T66" i="5"/>
  <c r="T74" i="5"/>
  <c r="T75" i="5"/>
  <c r="T50" i="5"/>
  <c r="T26" i="5"/>
  <c r="T63" i="5"/>
  <c r="T43" i="5"/>
  <c r="T6" i="5"/>
  <c r="T37" i="5"/>
  <c r="T11" i="5"/>
  <c r="T20" i="5"/>
  <c r="T3" i="5"/>
  <c r="T47" i="5"/>
  <c r="T28" i="5"/>
  <c r="T69" i="5"/>
  <c r="T57" i="5"/>
  <c r="T44" i="5"/>
  <c r="T54" i="5"/>
  <c r="T48" i="5"/>
  <c r="T38" i="5"/>
  <c r="T49" i="5"/>
  <c r="T12" i="5"/>
  <c r="T5" i="5"/>
  <c r="T73" i="5"/>
  <c r="T56" i="5"/>
  <c r="T31" i="5"/>
  <c r="T70" i="5"/>
  <c r="T35" i="5"/>
  <c r="T67" i="5"/>
  <c r="T34" i="5"/>
  <c r="T21" i="5"/>
  <c r="T22" i="5"/>
  <c r="T7" i="5"/>
  <c r="T19" i="5"/>
  <c r="T80" i="5"/>
  <c r="T42" i="5"/>
  <c r="T52" i="5"/>
  <c r="T33" i="5"/>
  <c r="T79" i="5"/>
  <c r="T59" i="5"/>
  <c r="T55" i="5"/>
  <c r="T78" i="5"/>
  <c r="T30" i="5"/>
  <c r="T76" i="5"/>
  <c r="T8" i="5"/>
  <c r="T18" i="5"/>
  <c r="T58" i="5"/>
  <c r="T36" i="5"/>
  <c r="T39" i="5"/>
  <c r="T13" i="5"/>
  <c r="T62" i="5"/>
  <c r="T23" i="5"/>
  <c r="T24" i="5"/>
  <c r="T51" i="5"/>
  <c r="U2" i="5"/>
  <c r="T27" i="5"/>
  <c r="T77" i="5"/>
  <c r="T83" i="5"/>
  <c r="T72" i="5"/>
  <c r="T29" i="5"/>
  <c r="T60" i="5"/>
  <c r="T17" i="5"/>
  <c r="T81" i="5"/>
  <c r="T15" i="5"/>
  <c r="T10" i="5"/>
  <c r="T14" i="5"/>
  <c r="U49" i="5" l="1"/>
  <c r="U26" i="5"/>
  <c r="U36" i="5"/>
  <c r="U30" i="5"/>
  <c r="U21" i="5"/>
  <c r="U51" i="5"/>
  <c r="U66" i="5"/>
  <c r="U77" i="5"/>
  <c r="U55" i="5"/>
  <c r="U39" i="5"/>
  <c r="U22" i="5"/>
  <c r="U23" i="5"/>
  <c r="U4" i="5"/>
  <c r="U10" i="5"/>
  <c r="U9" i="5"/>
  <c r="U17" i="5"/>
  <c r="U70" i="5"/>
  <c r="U34" i="5"/>
  <c r="U43" i="5"/>
  <c r="U47" i="5"/>
  <c r="U48" i="5"/>
  <c r="U38" i="5"/>
  <c r="U41" i="5"/>
  <c r="U8" i="5"/>
  <c r="U64" i="5"/>
  <c r="V2" i="5"/>
  <c r="U42" i="5"/>
  <c r="U50" i="5"/>
  <c r="U63" i="5"/>
  <c r="U59" i="5"/>
  <c r="U60" i="5"/>
  <c r="U57" i="5"/>
  <c r="U20" i="5"/>
  <c r="U45" i="5"/>
  <c r="U7" i="5"/>
  <c r="U62" i="5"/>
  <c r="U35" i="5"/>
  <c r="U80" i="5"/>
  <c r="U37" i="5"/>
  <c r="U76" i="5"/>
  <c r="U16" i="5"/>
  <c r="U27" i="5"/>
  <c r="U61" i="5"/>
  <c r="U31" i="5"/>
  <c r="U15" i="5"/>
  <c r="U19" i="5"/>
  <c r="U25" i="5"/>
  <c r="U82" i="5"/>
  <c r="U5" i="5"/>
  <c r="U14" i="5"/>
  <c r="U44" i="5"/>
  <c r="U32" i="5"/>
  <c r="U69" i="5"/>
  <c r="U13" i="5"/>
  <c r="U12" i="5"/>
  <c r="U46" i="5"/>
  <c r="U74" i="5"/>
  <c r="U73" i="5"/>
  <c r="U65" i="5"/>
  <c r="U33" i="5"/>
  <c r="U68" i="5"/>
  <c r="U40" i="5"/>
  <c r="U11" i="5"/>
  <c r="U72" i="5"/>
  <c r="U83" i="5"/>
  <c r="U3" i="5"/>
  <c r="U75" i="5"/>
  <c r="U53" i="5"/>
  <c r="U6" i="5"/>
  <c r="U56" i="5"/>
  <c r="U81" i="5"/>
  <c r="U78" i="5"/>
  <c r="U58" i="5"/>
  <c r="U67" i="5"/>
  <c r="U29" i="5"/>
  <c r="U28" i="5"/>
  <c r="U71" i="5"/>
  <c r="U24" i="5"/>
  <c r="U52" i="5"/>
  <c r="U54" i="5"/>
  <c r="U18" i="5"/>
  <c r="U79" i="5"/>
  <c r="V16" i="5" l="1"/>
  <c r="V72" i="5"/>
  <c r="V10" i="5"/>
  <c r="V69" i="5"/>
  <c r="V32" i="5"/>
  <c r="V45" i="5"/>
  <c r="V48" i="5"/>
  <c r="V52" i="5"/>
  <c r="V79" i="5"/>
  <c r="V51" i="5"/>
  <c r="V35" i="5"/>
  <c r="V24" i="5"/>
  <c r="V11" i="5"/>
  <c r="V59" i="5"/>
  <c r="V63" i="5"/>
  <c r="V58" i="5"/>
  <c r="V33" i="5"/>
  <c r="V49" i="5"/>
  <c r="V17" i="5"/>
  <c r="W2" i="5"/>
  <c r="V54" i="5"/>
  <c r="V73" i="5"/>
  <c r="V39" i="5"/>
  <c r="V81" i="5"/>
  <c r="V43" i="5"/>
  <c r="V9" i="5"/>
  <c r="V12" i="5"/>
  <c r="V8" i="5"/>
  <c r="V78" i="5"/>
  <c r="V53" i="5"/>
  <c r="V37" i="5"/>
  <c r="V7" i="5"/>
  <c r="V5" i="5"/>
  <c r="V34" i="5"/>
  <c r="V67" i="5"/>
  <c r="V46" i="5"/>
  <c r="V21" i="5"/>
  <c r="V77" i="5"/>
  <c r="V50" i="5"/>
  <c r="V80" i="5"/>
  <c r="V26" i="5"/>
  <c r="V18" i="5"/>
  <c r="V60" i="5"/>
  <c r="V61" i="5"/>
  <c r="V76" i="5"/>
  <c r="V25" i="5"/>
  <c r="V82" i="5"/>
  <c r="V13" i="5"/>
  <c r="V70" i="5"/>
  <c r="V65" i="5"/>
  <c r="V6" i="5"/>
  <c r="V74" i="5"/>
  <c r="V20" i="5"/>
  <c r="V41" i="5"/>
  <c r="V4" i="5"/>
  <c r="V23" i="5"/>
  <c r="V47" i="5"/>
  <c r="V3" i="5"/>
  <c r="V68" i="5"/>
  <c r="V64" i="5"/>
  <c r="V22" i="5"/>
  <c r="V66" i="5"/>
  <c r="V14" i="5"/>
  <c r="V44" i="5"/>
  <c r="V27" i="5"/>
  <c r="V57" i="5"/>
  <c r="V56" i="5"/>
  <c r="V42" i="5"/>
  <c r="V29" i="5"/>
  <c r="V28" i="5"/>
  <c r="V40" i="5"/>
  <c r="V55" i="5"/>
  <c r="V30" i="5"/>
  <c r="V19" i="5"/>
  <c r="V83" i="5"/>
  <c r="V31" i="5"/>
  <c r="V38" i="5"/>
  <c r="V62" i="5"/>
  <c r="V75" i="5"/>
  <c r="V36" i="5"/>
  <c r="V71" i="5"/>
  <c r="V15" i="5"/>
  <c r="W51" i="5" l="1"/>
  <c r="W31" i="5"/>
  <c r="W26" i="5"/>
  <c r="W77" i="5"/>
  <c r="W42" i="5"/>
  <c r="W24" i="5"/>
  <c r="W11" i="5"/>
  <c r="W18" i="5"/>
  <c r="W68" i="5"/>
  <c r="W52" i="5"/>
  <c r="W40" i="5"/>
  <c r="W61" i="5"/>
  <c r="W64" i="5"/>
  <c r="W82" i="5"/>
  <c r="W72" i="5"/>
  <c r="W71" i="5"/>
  <c r="W6" i="5"/>
  <c r="W83" i="5"/>
  <c r="W74" i="5"/>
  <c r="W48" i="5"/>
  <c r="W3" i="5"/>
  <c r="W75" i="5"/>
  <c r="W17" i="5"/>
  <c r="W23" i="5"/>
  <c r="W22" i="5"/>
  <c r="W63" i="5"/>
  <c r="W45" i="5"/>
  <c r="W33" i="5"/>
  <c r="W28" i="5"/>
  <c r="W56" i="5"/>
  <c r="W9" i="5"/>
  <c r="W50" i="5"/>
  <c r="W67" i="5"/>
  <c r="W34" i="5"/>
  <c r="W55" i="5"/>
  <c r="W12" i="5"/>
  <c r="W81" i="5"/>
  <c r="W79" i="5"/>
  <c r="W41" i="5"/>
  <c r="W21" i="5"/>
  <c r="W30" i="5"/>
  <c r="W16" i="5"/>
  <c r="W5" i="5"/>
  <c r="W60" i="5"/>
  <c r="W8" i="5"/>
  <c r="W25" i="5"/>
  <c r="W14" i="5"/>
  <c r="W13" i="5"/>
  <c r="W76" i="5"/>
  <c r="W57" i="5"/>
  <c r="W54" i="5"/>
  <c r="W38" i="5"/>
  <c r="W35" i="5"/>
  <c r="W15" i="5"/>
  <c r="W69" i="5"/>
  <c r="W29" i="5"/>
  <c r="W19" i="5"/>
  <c r="W49" i="5"/>
  <c r="W32" i="5"/>
  <c r="W46" i="5"/>
  <c r="W20" i="5"/>
  <c r="W36" i="5"/>
  <c r="W80" i="5"/>
  <c r="W53" i="5"/>
  <c r="W27" i="5"/>
  <c r="W47" i="5"/>
  <c r="W39" i="5"/>
  <c r="W78" i="5"/>
  <c r="W58" i="5"/>
  <c r="W10" i="5"/>
  <c r="W44" i="5"/>
  <c r="W59" i="5"/>
  <c r="W65" i="5"/>
  <c r="W43" i="5"/>
  <c r="X2" i="5"/>
  <c r="W62" i="5"/>
  <c r="W7" i="5"/>
  <c r="W4" i="5"/>
  <c r="W73" i="5"/>
  <c r="W70" i="5"/>
  <c r="W66" i="5"/>
  <c r="W37" i="5"/>
  <c r="X67" i="5" l="1"/>
  <c r="X50" i="5"/>
  <c r="X11" i="5"/>
  <c r="X43" i="5"/>
  <c r="X75" i="5"/>
  <c r="X57" i="5"/>
  <c r="X77" i="5"/>
  <c r="X48" i="5"/>
  <c r="X54" i="5"/>
  <c r="X12" i="5"/>
  <c r="X71" i="5"/>
  <c r="X13" i="5"/>
  <c r="X33" i="5"/>
  <c r="X79" i="5"/>
  <c r="X39" i="5"/>
  <c r="X74" i="5"/>
  <c r="X26" i="5"/>
  <c r="X45" i="5"/>
  <c r="X21" i="5"/>
  <c r="X29" i="5"/>
  <c r="X61" i="5"/>
  <c r="X38" i="5"/>
  <c r="X44" i="5"/>
  <c r="X6" i="5"/>
  <c r="X10" i="5"/>
  <c r="X46" i="5"/>
  <c r="X53" i="5"/>
  <c r="X7" i="5"/>
  <c r="X18" i="5"/>
  <c r="X34" i="5"/>
  <c r="X27" i="5"/>
  <c r="X76" i="5"/>
  <c r="X62" i="5"/>
  <c r="X69" i="5"/>
  <c r="X49" i="5"/>
  <c r="X14" i="5"/>
  <c r="X70" i="5"/>
  <c r="X80" i="5"/>
  <c r="X15" i="5"/>
  <c r="X19" i="5"/>
  <c r="X42" i="5"/>
  <c r="X22" i="5"/>
  <c r="X72" i="5"/>
  <c r="X30" i="5"/>
  <c r="X64" i="5"/>
  <c r="X31" i="5"/>
  <c r="X35" i="5"/>
  <c r="X83" i="5"/>
  <c r="X66" i="5"/>
  <c r="Y2" i="5"/>
  <c r="X73" i="5"/>
  <c r="X59" i="5"/>
  <c r="X3" i="5"/>
  <c r="X68" i="5"/>
  <c r="X16" i="5"/>
  <c r="X47" i="5"/>
  <c r="X28" i="5"/>
  <c r="X37" i="5"/>
  <c r="X9" i="5"/>
  <c r="X82" i="5"/>
  <c r="X58" i="5"/>
  <c r="X55" i="5"/>
  <c r="X41" i="5"/>
  <c r="X52" i="5"/>
  <c r="X20" i="5"/>
  <c r="X65" i="5"/>
  <c r="X56" i="5"/>
  <c r="X24" i="5"/>
  <c r="X51" i="5"/>
  <c r="X78" i="5"/>
  <c r="X63" i="5"/>
  <c r="X36" i="5"/>
  <c r="X60" i="5"/>
  <c r="X23" i="5"/>
  <c r="X81" i="5"/>
  <c r="X8" i="5"/>
  <c r="X4" i="5"/>
  <c r="X25" i="5"/>
  <c r="X5" i="5"/>
  <c r="X32" i="5"/>
  <c r="X40" i="5"/>
  <c r="X17" i="5"/>
  <c r="Y76" i="5" l="1"/>
  <c r="Y78" i="5"/>
  <c r="Y59" i="5"/>
  <c r="Y75" i="5"/>
  <c r="Y63" i="5"/>
  <c r="Y81" i="5"/>
  <c r="Y50" i="5"/>
  <c r="Y61" i="5"/>
  <c r="Y60" i="5"/>
  <c r="Y20" i="5"/>
  <c r="Y39" i="5"/>
  <c r="Y79" i="5"/>
  <c r="Y68" i="5"/>
  <c r="Y36" i="5"/>
  <c r="Y10" i="5"/>
  <c r="Y16" i="5"/>
  <c r="Y71" i="5"/>
  <c r="Y49" i="5"/>
  <c r="Y40" i="5"/>
  <c r="Y72" i="5"/>
  <c r="Z2" i="5"/>
  <c r="Y7" i="5"/>
  <c r="Y34" i="5"/>
  <c r="Y67" i="5"/>
  <c r="Y80" i="5"/>
  <c r="Y27" i="5"/>
  <c r="Y22" i="5"/>
  <c r="Y3" i="5"/>
  <c r="Y65" i="5"/>
  <c r="Y37" i="5"/>
  <c r="Y62" i="5"/>
  <c r="Y46" i="5"/>
  <c r="Y57" i="5"/>
  <c r="Y77" i="5"/>
  <c r="Y74" i="5"/>
  <c r="Y69" i="5"/>
  <c r="Y66" i="5"/>
  <c r="Y45" i="5"/>
  <c r="Y12" i="5"/>
  <c r="Y30" i="5"/>
  <c r="Y64" i="5"/>
  <c r="Y9" i="5"/>
  <c r="Y18" i="5"/>
  <c r="Y42" i="5"/>
  <c r="Y53" i="5"/>
  <c r="Y44" i="5"/>
  <c r="Y24" i="5"/>
  <c r="Y35" i="5"/>
  <c r="Y58" i="5"/>
  <c r="Y28" i="5"/>
  <c r="Y73" i="5"/>
  <c r="Y33" i="5"/>
  <c r="Y19" i="5"/>
  <c r="Y32" i="5"/>
  <c r="Y26" i="5"/>
  <c r="Y43" i="5"/>
  <c r="Y55" i="5"/>
  <c r="Y47" i="5"/>
  <c r="Y14" i="5"/>
  <c r="Y6" i="5"/>
  <c r="Y17" i="5"/>
  <c r="Y15" i="5"/>
  <c r="Y56" i="5"/>
  <c r="Y11" i="5"/>
  <c r="Y5" i="5"/>
  <c r="Y13" i="5"/>
  <c r="Y8" i="5"/>
  <c r="Y70" i="5"/>
  <c r="Y31" i="5"/>
  <c r="Y54" i="5"/>
  <c r="Y83" i="5"/>
  <c r="Y4" i="5"/>
  <c r="Y29" i="5"/>
  <c r="Y21" i="5"/>
  <c r="Y25" i="5"/>
  <c r="Y82" i="5"/>
  <c r="Y52" i="5"/>
  <c r="Y38" i="5"/>
  <c r="Y23" i="5"/>
  <c r="Y51" i="5"/>
  <c r="Y48" i="5"/>
  <c r="Y41" i="5"/>
  <c r="Z10" i="5" l="1"/>
  <c r="Z29" i="5"/>
  <c r="Z81" i="5"/>
  <c r="Z18" i="5"/>
  <c r="Z53" i="5"/>
  <c r="Z74" i="5"/>
  <c r="Z50" i="5"/>
  <c r="Z82" i="5"/>
  <c r="Z13" i="5"/>
  <c r="Z36" i="5"/>
  <c r="Z28" i="5"/>
  <c r="Z70" i="5"/>
  <c r="Z63" i="5"/>
  <c r="Z8" i="5"/>
  <c r="Z46" i="5"/>
  <c r="Z64" i="5"/>
  <c r="Z61" i="5"/>
  <c r="Z22" i="5"/>
  <c r="Z69" i="5"/>
  <c r="Z80" i="5"/>
  <c r="Z12" i="5"/>
  <c r="Z66" i="5"/>
  <c r="Z24" i="5"/>
  <c r="Z60" i="5"/>
  <c r="Z9" i="5"/>
  <c r="Z56" i="5"/>
  <c r="Z37" i="5"/>
  <c r="Z16" i="5"/>
  <c r="Z4" i="5"/>
  <c r="Z25" i="5"/>
  <c r="Z77" i="5"/>
  <c r="Z48" i="5"/>
  <c r="Z45" i="5"/>
  <c r="Z78" i="5"/>
  <c r="Z14" i="5"/>
  <c r="Z59" i="5"/>
  <c r="Z15" i="5"/>
  <c r="Z72" i="5"/>
  <c r="Z62" i="5"/>
  <c r="Z44" i="5"/>
  <c r="Z71" i="5"/>
  <c r="Z33" i="5"/>
  <c r="Z34" i="5"/>
  <c r="Z27" i="5"/>
  <c r="Z19" i="5"/>
  <c r="Z55" i="5"/>
  <c r="Z79" i="5"/>
  <c r="Z51" i="5"/>
  <c r="Z6" i="5"/>
  <c r="Z52" i="5"/>
  <c r="Z76" i="5"/>
  <c r="Z73" i="5"/>
  <c r="Z47" i="5"/>
  <c r="Z83" i="5"/>
  <c r="Z65" i="5"/>
  <c r="Z21" i="5"/>
  <c r="Z30" i="5"/>
  <c r="Z26" i="5"/>
  <c r="Z38" i="5"/>
  <c r="Z3" i="5"/>
  <c r="Z31" i="5"/>
  <c r="Z67" i="5"/>
  <c r="Z20" i="5"/>
  <c r="Z23" i="5"/>
  <c r="Z54" i="5"/>
  <c r="AA2" i="5"/>
  <c r="Z5" i="5"/>
  <c r="Z68" i="5"/>
  <c r="Z11" i="5"/>
  <c r="Z49" i="5"/>
  <c r="Z41" i="5"/>
  <c r="Z7" i="5"/>
  <c r="Z40" i="5"/>
  <c r="Z35" i="5"/>
  <c r="Z39" i="5"/>
  <c r="Z58" i="5"/>
  <c r="Z43" i="5"/>
  <c r="Z32" i="5"/>
  <c r="Z42" i="5"/>
  <c r="Z17" i="5"/>
  <c r="Z57" i="5"/>
  <c r="Z75" i="5"/>
  <c r="AA35" i="5" l="1"/>
  <c r="AA26" i="5"/>
  <c r="AA48" i="5"/>
  <c r="AA67" i="5"/>
  <c r="AA55" i="5"/>
  <c r="AA59" i="5"/>
  <c r="AA17" i="5"/>
  <c r="AA14" i="5"/>
  <c r="AA82" i="5"/>
  <c r="AA20" i="5"/>
  <c r="AA11" i="5"/>
  <c r="AA7" i="5"/>
  <c r="AA68" i="5"/>
  <c r="AA52" i="5"/>
  <c r="AA58" i="5"/>
  <c r="AA63" i="5"/>
  <c r="AA50" i="5"/>
  <c r="AA39" i="5"/>
  <c r="AA13" i="5"/>
  <c r="AA71" i="5"/>
  <c r="AA19" i="5"/>
  <c r="AA21" i="5"/>
  <c r="AA72" i="5"/>
  <c r="AA69" i="5"/>
  <c r="AA10" i="5"/>
  <c r="AB2" i="5"/>
  <c r="AA62" i="5"/>
  <c r="AA81" i="5"/>
  <c r="AA76" i="5"/>
  <c r="AA9" i="5"/>
  <c r="AA31" i="5"/>
  <c r="AA37" i="5"/>
  <c r="AA83" i="5"/>
  <c r="AA38" i="5"/>
  <c r="AA3" i="5"/>
  <c r="AA78" i="5"/>
  <c r="AA80" i="5"/>
  <c r="AA65" i="5"/>
  <c r="AA32" i="5"/>
  <c r="AA41" i="5"/>
  <c r="AA27" i="5"/>
  <c r="AA40" i="5"/>
  <c r="AA25" i="5"/>
  <c r="AA75" i="5"/>
  <c r="AA42" i="5"/>
  <c r="AA15" i="5"/>
  <c r="AA18" i="5"/>
  <c r="AA66" i="5"/>
  <c r="AA53" i="5"/>
  <c r="AA30" i="5"/>
  <c r="AA12" i="5"/>
  <c r="AA79" i="5"/>
  <c r="AA22" i="5"/>
  <c r="AA60" i="5"/>
  <c r="AA28" i="5"/>
  <c r="AA73" i="5"/>
  <c r="AA44" i="5"/>
  <c r="AA5" i="5"/>
  <c r="AA34" i="5"/>
  <c r="AA36" i="5"/>
  <c r="AA8" i="5"/>
  <c r="AA54" i="5"/>
  <c r="AA61" i="5"/>
  <c r="AA45" i="5"/>
  <c r="AA16" i="5"/>
  <c r="AA29" i="5"/>
  <c r="AA4" i="5"/>
  <c r="AA51" i="5"/>
  <c r="AA74" i="5"/>
  <c r="AA46" i="5"/>
  <c r="AA77" i="5"/>
  <c r="AA33" i="5"/>
  <c r="AA56" i="5"/>
  <c r="AA23" i="5"/>
  <c r="AA24" i="5"/>
  <c r="AA43" i="5"/>
  <c r="AA49" i="5"/>
  <c r="AA6" i="5"/>
  <c r="AA64" i="5"/>
  <c r="AA57" i="5"/>
  <c r="AA47" i="5"/>
  <c r="AA70" i="5"/>
  <c r="AB81" i="5" l="1"/>
  <c r="AB73" i="5"/>
  <c r="AB39" i="5"/>
  <c r="AB50" i="5"/>
  <c r="AB79" i="5"/>
  <c r="AB46" i="5"/>
  <c r="AB61" i="5"/>
  <c r="AB35" i="5"/>
  <c r="AB64" i="5"/>
  <c r="AB78" i="5"/>
  <c r="AB42" i="5"/>
  <c r="AB37" i="5"/>
  <c r="AB21" i="5"/>
  <c r="AB47" i="5"/>
  <c r="AB33" i="5"/>
  <c r="AB77" i="5"/>
  <c r="AB34" i="5"/>
  <c r="AB53" i="5"/>
  <c r="AB83" i="5"/>
  <c r="AB18" i="5"/>
  <c r="AB40" i="5"/>
  <c r="AB57" i="5"/>
  <c r="AB23" i="5"/>
  <c r="AB30" i="5"/>
  <c r="AB22" i="5"/>
  <c r="AB8" i="5"/>
  <c r="AB60" i="5"/>
  <c r="AB3" i="5"/>
  <c r="AB58" i="5"/>
  <c r="AB38" i="5"/>
  <c r="AB4" i="5"/>
  <c r="AB54" i="5"/>
  <c r="AB65" i="5"/>
  <c r="AB10" i="5"/>
  <c r="AB66" i="5"/>
  <c r="AB63" i="5"/>
  <c r="AB45" i="5"/>
  <c r="AB74" i="5"/>
  <c r="AB59" i="5"/>
  <c r="AB69" i="5"/>
  <c r="AB31" i="5"/>
  <c r="AB20" i="5"/>
  <c r="AB70" i="5"/>
  <c r="AB76" i="5"/>
  <c r="AB71" i="5"/>
  <c r="AC2" i="5"/>
  <c r="AB67" i="5"/>
  <c r="AB28" i="5"/>
  <c r="AB26" i="5"/>
  <c r="AB62" i="5"/>
  <c r="AB52" i="5"/>
  <c r="AB9" i="5"/>
  <c r="AB41" i="5"/>
  <c r="AB55" i="5"/>
  <c r="AB49" i="5"/>
  <c r="AB80" i="5"/>
  <c r="AB11" i="5"/>
  <c r="AB7" i="5"/>
  <c r="AB17" i="5"/>
  <c r="AB48" i="5"/>
  <c r="AB25" i="5"/>
  <c r="AB29" i="5"/>
  <c r="AB6" i="5"/>
  <c r="AB15" i="5"/>
  <c r="AB16" i="5"/>
  <c r="AB75" i="5"/>
  <c r="AB12" i="5"/>
  <c r="AB36" i="5"/>
  <c r="AB56" i="5"/>
  <c r="AB19" i="5"/>
  <c r="AB14" i="5"/>
  <c r="AB68" i="5"/>
  <c r="AB24" i="5"/>
  <c r="AB32" i="5"/>
  <c r="AB13" i="5"/>
  <c r="AB72" i="5"/>
  <c r="AB27" i="5"/>
  <c r="AB44" i="5"/>
  <c r="AB5" i="5"/>
  <c r="AB82" i="5"/>
  <c r="AB51" i="5"/>
  <c r="AB43" i="5"/>
  <c r="AC25" i="5" l="1"/>
  <c r="AC13" i="5"/>
  <c r="AC44" i="5"/>
  <c r="AC62" i="5"/>
  <c r="AC19" i="5"/>
  <c r="AC39" i="5"/>
  <c r="AC36" i="5"/>
  <c r="AC43" i="5"/>
  <c r="AC20" i="5"/>
  <c r="AC15" i="5"/>
  <c r="AC54" i="5"/>
  <c r="AC83" i="5"/>
  <c r="AC69" i="5"/>
  <c r="AC29" i="5"/>
  <c r="AC6" i="5"/>
  <c r="AC7" i="5"/>
  <c r="AC66" i="5"/>
  <c r="AC74" i="5"/>
  <c r="AC40" i="5"/>
  <c r="AC70" i="5"/>
  <c r="AC17" i="5"/>
  <c r="AC82" i="5"/>
  <c r="AC50" i="5"/>
  <c r="AC49" i="5"/>
  <c r="AC12" i="5"/>
  <c r="AC26" i="5"/>
  <c r="AC80" i="5"/>
  <c r="AC4" i="5"/>
  <c r="AC35" i="5"/>
  <c r="AC56" i="5"/>
  <c r="AC16" i="5"/>
  <c r="AC11" i="5"/>
  <c r="AC59" i="5"/>
  <c r="AC23" i="5"/>
  <c r="AC8" i="5"/>
  <c r="AC38" i="5"/>
  <c r="AC58" i="5"/>
  <c r="AC60" i="5"/>
  <c r="AC3" i="5"/>
  <c r="AC55" i="5"/>
  <c r="AC48" i="5"/>
  <c r="AC67" i="5"/>
  <c r="AC33" i="5"/>
  <c r="AC52" i="5"/>
  <c r="AC65" i="5"/>
  <c r="AC31" i="5"/>
  <c r="AC57" i="5"/>
  <c r="AC46" i="5"/>
  <c r="AC77" i="5"/>
  <c r="AC21" i="5"/>
  <c r="AC30" i="5"/>
  <c r="AC75" i="5"/>
  <c r="AC68" i="5"/>
  <c r="AC37" i="5"/>
  <c r="AC18" i="5"/>
  <c r="AC28" i="5"/>
  <c r="AC34" i="5"/>
  <c r="AC42" i="5"/>
  <c r="AC24" i="5"/>
  <c r="AC27" i="5"/>
  <c r="AC41" i="5"/>
  <c r="AC81" i="5"/>
  <c r="AC53" i="5"/>
  <c r="AC9" i="5"/>
  <c r="AC61" i="5"/>
  <c r="AC5" i="5"/>
  <c r="AD2" i="5"/>
  <c r="A1" i="6" s="1"/>
  <c r="AC10" i="5"/>
  <c r="AC76" i="5"/>
  <c r="AC73" i="5"/>
  <c r="AC64" i="5"/>
  <c r="AC72" i="5"/>
  <c r="AC22" i="5"/>
  <c r="AC47" i="5"/>
  <c r="AC71" i="5"/>
  <c r="AC51" i="5"/>
  <c r="AC14" i="5"/>
  <c r="AC32" i="5"/>
  <c r="AC79" i="5"/>
  <c r="AC45" i="5"/>
  <c r="AC63" i="5"/>
  <c r="AC78" i="5"/>
  <c r="AD30" i="5" l="1"/>
  <c r="AD66" i="5"/>
  <c r="AD33" i="5"/>
  <c r="AD47" i="5"/>
  <c r="AD67" i="5"/>
  <c r="AD77" i="5"/>
  <c r="AD69" i="5"/>
  <c r="AD50" i="5"/>
  <c r="AD17" i="5"/>
  <c r="AD54" i="5"/>
  <c r="AD35" i="5"/>
  <c r="AD23" i="5"/>
  <c r="AD52" i="5"/>
  <c r="AD43" i="5"/>
  <c r="AD8" i="5"/>
  <c r="AD73" i="5"/>
  <c r="AD40" i="5"/>
  <c r="AD65" i="5"/>
  <c r="AD41" i="5"/>
  <c r="AD5" i="5"/>
  <c r="AD81" i="5"/>
  <c r="AD36" i="5"/>
  <c r="AD10" i="5"/>
  <c r="AD14" i="5"/>
  <c r="AD34" i="5"/>
  <c r="AD29" i="5"/>
  <c r="AD16" i="5"/>
  <c r="AD32" i="5"/>
  <c r="AD31" i="5"/>
  <c r="AD82" i="5"/>
  <c r="AD46" i="5"/>
  <c r="AD22" i="5"/>
  <c r="AD59" i="5"/>
  <c r="AD12" i="5"/>
  <c r="AD37" i="5"/>
  <c r="AD57" i="5"/>
  <c r="AD51" i="5"/>
  <c r="AD68" i="5"/>
  <c r="AD58" i="5"/>
  <c r="AD75" i="5"/>
  <c r="AD44" i="5"/>
  <c r="AD71" i="5"/>
  <c r="AD7" i="5"/>
  <c r="AD45" i="5"/>
  <c r="AD3" i="5"/>
  <c r="AD74" i="5"/>
  <c r="AD19" i="5"/>
  <c r="AD49" i="5"/>
  <c r="AD38" i="5"/>
  <c r="AD70" i="5"/>
  <c r="AD27" i="5"/>
  <c r="AD6" i="5"/>
  <c r="AD78" i="5"/>
  <c r="AD76" i="5"/>
  <c r="AD24" i="5"/>
  <c r="AD25" i="5"/>
  <c r="AD20" i="5"/>
  <c r="AD39" i="5"/>
  <c r="AD62" i="5"/>
  <c r="AD53" i="5"/>
  <c r="AD15" i="5"/>
  <c r="AD42" i="5"/>
  <c r="AD64" i="5"/>
  <c r="AD21" i="5"/>
  <c r="AD72" i="5"/>
  <c r="AD83" i="5"/>
  <c r="AD55" i="5"/>
  <c r="AD28" i="5"/>
  <c r="AD56" i="5"/>
  <c r="AD79" i="5"/>
  <c r="AD18" i="5"/>
  <c r="AD11" i="5"/>
  <c r="AD26" i="5"/>
  <c r="AD48" i="5"/>
  <c r="AD61" i="5"/>
  <c r="AD60" i="5"/>
  <c r="AD63" i="5"/>
  <c r="AD4" i="5"/>
  <c r="AD13" i="5"/>
  <c r="AD9" i="5"/>
  <c r="AD80" i="5"/>
  <c r="EE40" i="9" l="1"/>
  <c r="EE41" i="9" s="1"/>
  <c r="AE28" i="5"/>
  <c r="AE25" i="5"/>
  <c r="AE27" i="5"/>
  <c r="EE37" i="9"/>
  <c r="AE26" i="5"/>
  <c r="EE38" i="9"/>
  <c r="EE35" i="9"/>
  <c r="EE39" i="9"/>
  <c r="AE24" i="5"/>
  <c r="EE36" i="9"/>
  <c r="EE42" i="9"/>
  <c r="AE52" i="5"/>
  <c r="AE49" i="5"/>
  <c r="EE78" i="9"/>
  <c r="EE82" i="9"/>
  <c r="AE51" i="5"/>
  <c r="EE79" i="9"/>
  <c r="EE75" i="9"/>
  <c r="EE80" i="9"/>
  <c r="EE77" i="9"/>
  <c r="EE76" i="9"/>
  <c r="AE53" i="5"/>
  <c r="AE50" i="5"/>
  <c r="EE108" i="9"/>
  <c r="EE114" i="9"/>
  <c r="EE112" i="9"/>
  <c r="AE71" i="5"/>
  <c r="AE72" i="5"/>
  <c r="AE69" i="5"/>
  <c r="EE111" i="9"/>
  <c r="EE107" i="9"/>
  <c r="EE110" i="9"/>
  <c r="EE113" i="9"/>
  <c r="AE70" i="5"/>
  <c r="EE109" i="9"/>
  <c r="AE73" i="5"/>
  <c r="AF70" i="5" s="1"/>
  <c r="EE29" i="9"/>
  <c r="EE28" i="9"/>
  <c r="AE21" i="5"/>
  <c r="EE30" i="9"/>
  <c r="EE34" i="9"/>
  <c r="AE19" i="5"/>
  <c r="AE20" i="5"/>
  <c r="AE22" i="5"/>
  <c r="EE27" i="9"/>
  <c r="EE32" i="9"/>
  <c r="EE31" i="9"/>
  <c r="AE23" i="5"/>
  <c r="EE123" i="9"/>
  <c r="AE79" i="5"/>
  <c r="EE128" i="9"/>
  <c r="EE127" i="9"/>
  <c r="AE82" i="5"/>
  <c r="EE129" i="9"/>
  <c r="EE130" i="9"/>
  <c r="EE126" i="9"/>
  <c r="EE125" i="9"/>
  <c r="AE81" i="5"/>
  <c r="AE83" i="5"/>
  <c r="AF80" i="5" s="1"/>
  <c r="AE80" i="5"/>
  <c r="EE124" i="9"/>
  <c r="EE16" i="9"/>
  <c r="EE14" i="9"/>
  <c r="AE9" i="5"/>
  <c r="AE13" i="5"/>
  <c r="AE10" i="5"/>
  <c r="EE11" i="9"/>
  <c r="EE12" i="9"/>
  <c r="EE15" i="9"/>
  <c r="AE12" i="5"/>
  <c r="EE13" i="9"/>
  <c r="AE11" i="5"/>
  <c r="EE18" i="9"/>
  <c r="EE20" i="9"/>
  <c r="EE24" i="9"/>
  <c r="EE19" i="9"/>
  <c r="EE22" i="9"/>
  <c r="EE21" i="9"/>
  <c r="AE16" i="5"/>
  <c r="AE18" i="5"/>
  <c r="AE17" i="5"/>
  <c r="AE14" i="5"/>
  <c r="EE23" i="9"/>
  <c r="EE26" i="9"/>
  <c r="AE15" i="5"/>
  <c r="AE55" i="5"/>
  <c r="EE90" i="9"/>
  <c r="EE84" i="9"/>
  <c r="AE57" i="5"/>
  <c r="AE54" i="5"/>
  <c r="AE56" i="5"/>
  <c r="EE86" i="9"/>
  <c r="EE87" i="9"/>
  <c r="EE83" i="9"/>
  <c r="EE85" i="9"/>
  <c r="EE88" i="9"/>
  <c r="AE58" i="5"/>
  <c r="EE6" i="9"/>
  <c r="AE5" i="5"/>
  <c r="AE6" i="5"/>
  <c r="EE4" i="9"/>
  <c r="AE8" i="5"/>
  <c r="EE8" i="9"/>
  <c r="EE9" i="9" s="1"/>
  <c r="EE10" i="9"/>
  <c r="EE7" i="9"/>
  <c r="EE3" i="9"/>
  <c r="AE7" i="5"/>
  <c r="AE4" i="5"/>
  <c r="EE5" i="9"/>
  <c r="EE43" i="9"/>
  <c r="EE45" i="9"/>
  <c r="AE29" i="5"/>
  <c r="AE31" i="5"/>
  <c r="EE50" i="9"/>
  <c r="EE46" i="9"/>
  <c r="AE33" i="5"/>
  <c r="AE32" i="5"/>
  <c r="EE48" i="9"/>
  <c r="AE30" i="5"/>
  <c r="EE47" i="9"/>
  <c r="EE44" i="9"/>
  <c r="EE100" i="9"/>
  <c r="EE101" i="9"/>
  <c r="AE68" i="5"/>
  <c r="AE65" i="5"/>
  <c r="EE99" i="9"/>
  <c r="AE64" i="5"/>
  <c r="EE102" i="9"/>
  <c r="EE105" i="9"/>
  <c r="EE103" i="9"/>
  <c r="AE66" i="5"/>
  <c r="EE104" i="9"/>
  <c r="AE67" i="5"/>
  <c r="EE106" i="9"/>
  <c r="EE63" i="9"/>
  <c r="EE66" i="9"/>
  <c r="AE42" i="5"/>
  <c r="AE41" i="5"/>
  <c r="AE43" i="5"/>
  <c r="EE64" i="9"/>
  <c r="EE62" i="9"/>
  <c r="EE59" i="9"/>
  <c r="EE60" i="9"/>
  <c r="AE39" i="5"/>
  <c r="AE40" i="5"/>
  <c r="EE61" i="9"/>
  <c r="AE48" i="5"/>
  <c r="EE67" i="9"/>
  <c r="EE72" i="9"/>
  <c r="EE73" i="9" s="1"/>
  <c r="EE71" i="9"/>
  <c r="AE46" i="5"/>
  <c r="AE45" i="5"/>
  <c r="EE70" i="9"/>
  <c r="EE74" i="9"/>
  <c r="EE69" i="9"/>
  <c r="AE44" i="5"/>
  <c r="AE47" i="5"/>
  <c r="EE68" i="9"/>
  <c r="EE98" i="9"/>
  <c r="EE94" i="9"/>
  <c r="EE93" i="9"/>
  <c r="EE96" i="9"/>
  <c r="EE97" i="9" s="1"/>
  <c r="AE60" i="5"/>
  <c r="AE59" i="5"/>
  <c r="AE61" i="5"/>
  <c r="AE62" i="5"/>
  <c r="AE63" i="5"/>
  <c r="EE92" i="9"/>
  <c r="EE91" i="9"/>
  <c r="EE95" i="9"/>
  <c r="EE118" i="9"/>
  <c r="AE77" i="5"/>
  <c r="EE120" i="9"/>
  <c r="EE115" i="9"/>
  <c r="AE78" i="5"/>
  <c r="AF75" i="5" s="1"/>
  <c r="EE117" i="9"/>
  <c r="EE122" i="9"/>
  <c r="EE119" i="9"/>
  <c r="AE75" i="5"/>
  <c r="EE116" i="9"/>
  <c r="EE121" i="9"/>
  <c r="AE76" i="5"/>
  <c r="AE74" i="5"/>
  <c r="EE58" i="9"/>
  <c r="AE35" i="5"/>
  <c r="AE38" i="5"/>
  <c r="EE53" i="9"/>
  <c r="AE34" i="5"/>
  <c r="EE52" i="9"/>
  <c r="AE37" i="5"/>
  <c r="AE36" i="5"/>
  <c r="EE56" i="9"/>
  <c r="EE51" i="9"/>
  <c r="EE54" i="9"/>
  <c r="EE55" i="9"/>
  <c r="EE25" i="9" l="1"/>
  <c r="EE49" i="9"/>
  <c r="EE57" i="9"/>
  <c r="EE81" i="9"/>
  <c r="EF60" i="9"/>
  <c r="EF68" i="9"/>
  <c r="EF100" i="9"/>
  <c r="EE89" i="9"/>
  <c r="EF12" i="9"/>
  <c r="EF124" i="9"/>
  <c r="EF108" i="9"/>
  <c r="EF52" i="9"/>
  <c r="AF65" i="5"/>
  <c r="C12" i="7"/>
  <c r="AF45" i="5"/>
  <c r="C5" i="7" s="1"/>
  <c r="EF84" i="9"/>
  <c r="AF20" i="5"/>
  <c r="EF28" i="9"/>
  <c r="AF50" i="5"/>
  <c r="EF92" i="9"/>
  <c r="AF30" i="5"/>
  <c r="C10" i="7" s="1"/>
  <c r="EF44" i="9"/>
  <c r="EF4" i="9"/>
  <c r="AF5" i="5"/>
  <c r="C3" i="7"/>
  <c r="AF60" i="5"/>
  <c r="AF35" i="5"/>
  <c r="EF116" i="9"/>
  <c r="EE65" i="9"/>
  <c r="AF40" i="5"/>
  <c r="AF55" i="5"/>
  <c r="AF10" i="5"/>
  <c r="EE17" i="9"/>
  <c r="EF76" i="9"/>
  <c r="EF36" i="9"/>
  <c r="AF25" i="5"/>
  <c r="AF15" i="5"/>
  <c r="EF20" i="9"/>
  <c r="EE33" i="9"/>
  <c r="C13" i="7" l="1"/>
  <c r="C4" i="7"/>
  <c r="C9" i="7"/>
  <c r="C14" i="7"/>
  <c r="C7" i="7"/>
  <c r="C2" i="7"/>
  <c r="C8" i="7"/>
  <c r="C6" i="7"/>
  <c r="C11" i="7"/>
  <c r="K5" i="7" l="1"/>
  <c r="K4" i="7"/>
  <c r="K10" i="7"/>
  <c r="K2" i="7"/>
  <c r="K6" i="7"/>
  <c r="K9" i="7"/>
  <c r="K13" i="7"/>
  <c r="K14" i="7"/>
  <c r="K11" i="7"/>
  <c r="K7" i="7"/>
  <c r="K8" i="7"/>
  <c r="K3" i="7"/>
  <c r="K12" i="7"/>
  <c r="J7" i="7" l="1"/>
  <c r="J6" i="7"/>
  <c r="J3" i="7"/>
  <c r="J14" i="7"/>
  <c r="C15" i="6"/>
  <c r="Q14" i="7"/>
  <c r="J2" i="7"/>
  <c r="J11" i="7"/>
  <c r="J8" i="7"/>
  <c r="C14" i="6"/>
  <c r="J13" i="7"/>
  <c r="Q13" i="7"/>
  <c r="J10" i="7"/>
  <c r="J9" i="7"/>
  <c r="J4" i="7"/>
  <c r="J12" i="7"/>
  <c r="J5" i="7"/>
  <c r="N5" i="7" l="1"/>
  <c r="M5" i="7"/>
  <c r="P5" i="7"/>
  <c r="L5" i="7"/>
  <c r="O5" i="7"/>
  <c r="N9" i="7"/>
  <c r="M9" i="7"/>
  <c r="O9" i="7"/>
  <c r="P9" i="7"/>
  <c r="L9" i="7"/>
  <c r="N11" i="7"/>
  <c r="L11" i="7"/>
  <c r="O11" i="7"/>
  <c r="M11" i="7"/>
  <c r="P11" i="7"/>
  <c r="M6" i="7"/>
  <c r="L6" i="7"/>
  <c r="O6" i="7"/>
  <c r="N6" i="7"/>
  <c r="P6" i="7"/>
  <c r="P4" i="7"/>
  <c r="N4" i="7"/>
  <c r="O4" i="7"/>
  <c r="L4" i="7"/>
  <c r="M4" i="7"/>
  <c r="P13" i="7"/>
  <c r="M13" i="7"/>
  <c r="L13" i="7"/>
  <c r="O13" i="7"/>
  <c r="N13" i="7"/>
  <c r="N8" i="7"/>
  <c r="L8" i="7"/>
  <c r="M8" i="7"/>
  <c r="O8" i="7"/>
  <c r="P8" i="7"/>
  <c r="P3" i="7"/>
  <c r="L3" i="7"/>
  <c r="N3" i="7"/>
  <c r="M3" i="7"/>
  <c r="O3" i="7"/>
  <c r="L12" i="7"/>
  <c r="O12" i="7"/>
  <c r="M12" i="7"/>
  <c r="P12" i="7"/>
  <c r="N12" i="7"/>
  <c r="M14" i="7"/>
  <c r="O14" i="7"/>
  <c r="P14" i="7"/>
  <c r="N14" i="7"/>
  <c r="L14" i="7"/>
  <c r="L10" i="7"/>
  <c r="P10" i="7"/>
  <c r="O10" i="7"/>
  <c r="M10" i="7"/>
  <c r="N10" i="7"/>
  <c r="O2" i="7"/>
  <c r="L2" i="7"/>
  <c r="P2" i="7"/>
  <c r="M2" i="7"/>
  <c r="N2" i="7"/>
  <c r="N7" i="7"/>
  <c r="M7" i="7"/>
  <c r="P7" i="7"/>
  <c r="O7" i="7"/>
  <c r="L7" i="7"/>
  <c r="Q12" i="7" l="1"/>
  <c r="Q6" i="7"/>
  <c r="Q11" i="7"/>
  <c r="Q5" i="7"/>
  <c r="Q7" i="7"/>
  <c r="Q2" i="7"/>
  <c r="Q10" i="7"/>
  <c r="Q3" i="7"/>
  <c r="Q8" i="7"/>
  <c r="Q4" i="7"/>
  <c r="Q9" i="7"/>
  <c r="T7" i="7" l="1"/>
  <c r="S7" i="7" s="1"/>
  <c r="T10" i="7"/>
  <c r="S10" i="7" s="1"/>
  <c r="T14" i="7"/>
  <c r="S14" i="7" s="1"/>
  <c r="T6" i="7"/>
  <c r="S6" i="7" s="1"/>
  <c r="T8" i="7"/>
  <c r="S8" i="7" s="1"/>
  <c r="T11" i="7"/>
  <c r="S11" i="7" s="1"/>
  <c r="T13" i="7"/>
  <c r="S13" i="7" s="1"/>
  <c r="T4" i="7"/>
  <c r="S4" i="7" s="1"/>
  <c r="T5" i="7"/>
  <c r="S5" i="7" s="1"/>
  <c r="T3" i="7"/>
  <c r="S3" i="7" s="1"/>
  <c r="T9" i="7"/>
  <c r="S9" i="7" s="1"/>
  <c r="T12" i="7"/>
  <c r="S12" i="7" s="1"/>
  <c r="T2" i="7"/>
  <c r="S2" i="7" s="1"/>
  <c r="V12" i="7" l="1"/>
  <c r="R12" i="7"/>
  <c r="W12" i="7"/>
  <c r="B13" i="6"/>
  <c r="C13" i="6" s="1"/>
  <c r="U12" i="7"/>
  <c r="R4" i="7"/>
  <c r="U4" i="7"/>
  <c r="B5" i="6"/>
  <c r="W4" i="7"/>
  <c r="V4" i="7"/>
  <c r="U6" i="7"/>
  <c r="W6" i="7"/>
  <c r="V6" i="7"/>
  <c r="R6" i="7"/>
  <c r="B7" i="6"/>
  <c r="U9" i="7"/>
  <c r="V9" i="7"/>
  <c r="W9" i="7"/>
  <c r="B10" i="6"/>
  <c r="R9" i="7"/>
  <c r="W13" i="7"/>
  <c r="AA13" i="7" s="1"/>
  <c r="M14" i="6" s="1"/>
  <c r="B14" i="6"/>
  <c r="U13" i="7"/>
  <c r="V13" i="7"/>
  <c r="R13" i="7"/>
  <c r="B15" i="6"/>
  <c r="W14" i="7"/>
  <c r="AA14" i="7" s="1"/>
  <c r="M15" i="6" s="1"/>
  <c r="U14" i="7"/>
  <c r="R14" i="7"/>
  <c r="V14" i="7"/>
  <c r="R3" i="7"/>
  <c r="V3" i="7"/>
  <c r="W3" i="7"/>
  <c r="B4" i="6"/>
  <c r="U3" i="7"/>
  <c r="B12" i="6"/>
  <c r="R11" i="7"/>
  <c r="W11" i="7"/>
  <c r="U11" i="7"/>
  <c r="V11" i="7"/>
  <c r="R10" i="7"/>
  <c r="B11" i="6"/>
  <c r="U10" i="7"/>
  <c r="V10" i="7"/>
  <c r="W10" i="7"/>
  <c r="U2" i="7"/>
  <c r="W2" i="7"/>
  <c r="V2" i="7"/>
  <c r="R2" i="7"/>
  <c r="B3" i="6"/>
  <c r="B6" i="6"/>
  <c r="W5" i="7"/>
  <c r="R5" i="7"/>
  <c r="V5" i="7"/>
  <c r="U5" i="7"/>
  <c r="W8" i="7"/>
  <c r="B9" i="6"/>
  <c r="R8" i="7"/>
  <c r="U8" i="7"/>
  <c r="V8" i="7"/>
  <c r="V7" i="7"/>
  <c r="U7" i="7"/>
  <c r="R7" i="7"/>
  <c r="B8" i="6"/>
  <c r="W7" i="7"/>
  <c r="AA12" i="7" l="1"/>
  <c r="M13" i="6" s="1"/>
  <c r="AA10" i="7"/>
  <c r="M11" i="6" s="1"/>
  <c r="AA7" i="7"/>
  <c r="M8" i="6" s="1"/>
  <c r="F9" i="6"/>
  <c r="E9" i="6"/>
  <c r="H9" i="6"/>
  <c r="G9" i="6"/>
  <c r="D9" i="6"/>
  <c r="C9" i="6"/>
  <c r="D8" i="6"/>
  <c r="F8" i="6"/>
  <c r="H8" i="6"/>
  <c r="G8" i="6"/>
  <c r="E8" i="6"/>
  <c r="C8" i="6"/>
  <c r="AA8" i="7"/>
  <c r="M9" i="6" s="1"/>
  <c r="AA5" i="7"/>
  <c r="M6" i="6" s="1"/>
  <c r="H12" i="6"/>
  <c r="E12" i="6"/>
  <c r="D12" i="6"/>
  <c r="G12" i="6"/>
  <c r="F12" i="6"/>
  <c r="C12" i="6"/>
  <c r="AA6" i="7"/>
  <c r="M7" i="6" s="1"/>
  <c r="F5" i="6"/>
  <c r="G5" i="6"/>
  <c r="E5" i="6"/>
  <c r="H5" i="6"/>
  <c r="D5" i="6"/>
  <c r="C5" i="6"/>
  <c r="H13" i="6"/>
  <c r="F13" i="6"/>
  <c r="E13" i="6"/>
  <c r="D13" i="6"/>
  <c r="G13" i="6"/>
  <c r="AA3" i="7"/>
  <c r="M4" i="6" s="1"/>
  <c r="E6" i="6"/>
  <c r="F6" i="6"/>
  <c r="D6" i="6"/>
  <c r="H6" i="6"/>
  <c r="G6" i="6"/>
  <c r="C6" i="6"/>
  <c r="Y13" i="7"/>
  <c r="AB13" i="7" s="1"/>
  <c r="L14" i="6" s="1"/>
  <c r="Y4" i="7"/>
  <c r="AB4" i="7" s="1"/>
  <c r="L5" i="6" s="1"/>
  <c r="AA2" i="7"/>
  <c r="M3" i="6" s="1"/>
  <c r="Y8" i="7"/>
  <c r="AB8" i="7" s="1"/>
  <c r="L9" i="6" s="1"/>
  <c r="Y7" i="7"/>
  <c r="AB7" i="7" s="1"/>
  <c r="L8" i="6" s="1"/>
  <c r="Y11" i="7"/>
  <c r="AB11" i="7" s="1"/>
  <c r="L12" i="6" s="1"/>
  <c r="Y3" i="7"/>
  <c r="AB3" i="7" s="1"/>
  <c r="L4" i="6" s="1"/>
  <c r="Y2" i="7"/>
  <c r="AB2" i="7" s="1"/>
  <c r="L3" i="6" s="1"/>
  <c r="Y14" i="7"/>
  <c r="AB14" i="7" s="1"/>
  <c r="L15" i="6" s="1"/>
  <c r="Y12" i="7"/>
  <c r="AB12" i="7" s="1"/>
  <c r="L13" i="6" s="1"/>
  <c r="Y5" i="7"/>
  <c r="AB5" i="7" s="1"/>
  <c r="L6" i="6" s="1"/>
  <c r="Y6" i="7"/>
  <c r="AB6" i="7" s="1"/>
  <c r="L7" i="6" s="1"/>
  <c r="Y10" i="7"/>
  <c r="AB10" i="7" s="1"/>
  <c r="L11" i="6" s="1"/>
  <c r="Y9" i="7"/>
  <c r="AB9" i="7" s="1"/>
  <c r="L10" i="6" s="1"/>
  <c r="H10" i="6"/>
  <c r="G10" i="6"/>
  <c r="F10" i="6"/>
  <c r="D10" i="6"/>
  <c r="E10" i="6"/>
  <c r="C10" i="6"/>
  <c r="E7" i="6"/>
  <c r="F7" i="6"/>
  <c r="H7" i="6"/>
  <c r="D7" i="6"/>
  <c r="G7" i="6"/>
  <c r="C7" i="6"/>
  <c r="H3" i="6"/>
  <c r="F3" i="6"/>
  <c r="E3" i="6"/>
  <c r="D3" i="6"/>
  <c r="G3" i="6"/>
  <c r="C3" i="6"/>
  <c r="G11" i="6"/>
  <c r="H11" i="6"/>
  <c r="D11" i="6"/>
  <c r="E11" i="6"/>
  <c r="F11" i="6"/>
  <c r="C11" i="6"/>
  <c r="AA11" i="7"/>
  <c r="M12" i="6" s="1"/>
  <c r="G4" i="6"/>
  <c r="H4" i="6"/>
  <c r="E4" i="6"/>
  <c r="F4" i="6"/>
  <c r="D4" i="6"/>
  <c r="C4" i="6"/>
  <c r="E15" i="6"/>
  <c r="F15" i="6"/>
  <c r="D15" i="6"/>
  <c r="H15" i="6"/>
  <c r="G15" i="6"/>
  <c r="D14" i="6"/>
  <c r="H14" i="6"/>
  <c r="F14" i="6"/>
  <c r="G14" i="6"/>
  <c r="E14" i="6"/>
  <c r="AA9" i="7"/>
  <c r="M10" i="6" s="1"/>
  <c r="AA4" i="7"/>
  <c r="M5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Stanislav Roth</author>
  </authors>
  <commentList>
    <comment ref="M2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 xml:space="preserve">
Klepnutím sem a potom na šipku se otevře seznam. Klepnutím v seznamu vyber co tě zajímá.</t>
        </r>
      </text>
    </comment>
  </commentList>
</comments>
</file>

<file path=xl/sharedStrings.xml><?xml version="1.0" encoding="utf-8"?>
<sst xmlns="http://schemas.openxmlformats.org/spreadsheetml/2006/main" count="415" uniqueCount="72">
  <si>
    <t>Petr</t>
  </si>
  <si>
    <t>Weiner</t>
  </si>
  <si>
    <t>Míra</t>
  </si>
  <si>
    <t>Šedivý</t>
  </si>
  <si>
    <t>Jiří</t>
  </si>
  <si>
    <t>Fiala</t>
  </si>
  <si>
    <t>Pavel</t>
  </si>
  <si>
    <t>Pernekr</t>
  </si>
  <si>
    <t>Libor</t>
  </si>
  <si>
    <t>Hruška</t>
  </si>
  <si>
    <t>Klein</t>
  </si>
  <si>
    <t>Adam</t>
  </si>
  <si>
    <t>Šmíd</t>
  </si>
  <si>
    <t>Blín</t>
  </si>
  <si>
    <t>Chalupník</t>
  </si>
  <si>
    <t>Milan</t>
  </si>
  <si>
    <t>Veselý</t>
  </si>
  <si>
    <t>Kuba</t>
  </si>
  <si>
    <t>Standa</t>
  </si>
  <si>
    <t>Roth</t>
  </si>
  <si>
    <t>Jméno</t>
  </si>
  <si>
    <t>Body</t>
  </si>
  <si>
    <t>Počet her</t>
  </si>
  <si>
    <t>Výhry</t>
  </si>
  <si>
    <t>Prohry</t>
  </si>
  <si>
    <t>Přehozy</t>
  </si>
  <si>
    <t>Pořadí</t>
  </si>
  <si>
    <t>Jarda</t>
  </si>
  <si>
    <t>Jm.tabulka</t>
  </si>
  <si>
    <t>Jm.List1</t>
  </si>
  <si>
    <t>index</t>
  </si>
  <si>
    <t>Sloupec3</t>
  </si>
  <si>
    <t>Sloupec4</t>
  </si>
  <si>
    <t>Sloupec7</t>
  </si>
  <si>
    <t>Pozice_v_tabulce</t>
  </si>
  <si>
    <t>Body_od nejvic</t>
  </si>
  <si>
    <t>Počet_her</t>
  </si>
  <si>
    <t>Poč. kol</t>
  </si>
  <si>
    <t>Plac. panáků</t>
  </si>
  <si>
    <t>Placeno panáků</t>
  </si>
  <si>
    <t>Sloupec12</t>
  </si>
  <si>
    <t>Součet</t>
  </si>
  <si>
    <t>celkem</t>
  </si>
  <si>
    <t>Počet hrájících</t>
  </si>
  <si>
    <t>Počet šipek</t>
  </si>
  <si>
    <t>Pavla</t>
  </si>
  <si>
    <t>Šmídová</t>
  </si>
  <si>
    <t>Náhrad.</t>
  </si>
  <si>
    <t>Počet konečných bodů</t>
  </si>
  <si>
    <t>Průměr konečných bodů na kolo</t>
  </si>
  <si>
    <t>Index2</t>
  </si>
  <si>
    <t>Kolo</t>
  </si>
  <si>
    <t>Jiří_Fiala</t>
  </si>
  <si>
    <t>Libor_Hruška</t>
  </si>
  <si>
    <t>Petr_Weiner</t>
  </si>
  <si>
    <t>Pavel_Pernekr</t>
  </si>
  <si>
    <t>Milan_Veselý</t>
  </si>
  <si>
    <t>Míra_Šedivý</t>
  </si>
  <si>
    <t>Jiří_Blín</t>
  </si>
  <si>
    <t>Adam_Šmíd</t>
  </si>
  <si>
    <t>Míra_Chalupník</t>
  </si>
  <si>
    <t>Jarda_Klein</t>
  </si>
  <si>
    <t>Kuba_Šedivý</t>
  </si>
  <si>
    <t>Standa_Roth</t>
  </si>
  <si>
    <t>Pavla_Šmídová</t>
  </si>
  <si>
    <t>Náhrad._1</t>
  </si>
  <si>
    <t>Náhrad._2</t>
  </si>
  <si>
    <t>Náhrad._3</t>
  </si>
  <si>
    <t>Náhrad</t>
  </si>
  <si>
    <t>1</t>
  </si>
  <si>
    <t>1. pololetí 2020</t>
  </si>
  <si>
    <t>sipy.zlatyruce.cz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</si>
</sst>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_-* #,##0.00\ _K_č_-;\-* #,##0.00\ _K_č_-;_-* &quot;-&quot;??\ _K_č_-;_-@_-"/>
    <numFmt numFmtId="165" formatCode="0_ ;[Red]\-0\ "/>
    <numFmt numFmtId="166" formatCode="0.00000000"/>
    <numFmt numFmtId="167" formatCode="0.000000000"/>
    <numFmt numFmtId="168" formatCode="0.0000000000"/>
    <numFmt numFmtId="169" formatCode="0.000000"/>
    <numFmt numFmtId="170" formatCode="d/m/"/>
  </numFmts>
  <fonts count="13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name val="Arial"/>
      <family val="2"/>
      <charset val="238"/>
    </font>
    <font>
      <sz val="14"/>
      <color rgb="FF002060"/>
      <name val="Arial"/>
      <family val="2"/>
      <charset val="238"/>
    </font>
    <font>
      <b/>
      <sz val="14"/>
      <color theme="0"/>
      <name val="Arial"/>
      <family val="2"/>
      <charset val="238"/>
    </font>
    <font>
      <sz val="11"/>
      <color theme="0"/>
      <name val="Arial"/>
      <family val="2"/>
      <charset val="238"/>
    </font>
    <font>
      <u/>
      <sz val="10"/>
      <color theme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 style="dotted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dotted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ashed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dashed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dotted">
        <color rgb="FF0070C0"/>
      </bottom>
      <diagonal/>
    </border>
    <border>
      <left style="medium">
        <color rgb="FF0070C0"/>
      </left>
      <right style="medium">
        <color rgb="FF0070C0"/>
      </right>
      <top style="dotted">
        <color rgb="FF0070C0"/>
      </top>
      <bottom style="dotted">
        <color rgb="FF0070C0"/>
      </bottom>
      <diagonal/>
    </border>
    <border>
      <left style="medium">
        <color rgb="FF0070C0"/>
      </left>
      <right style="medium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dotted">
        <color rgb="FF0070C0"/>
      </right>
      <top style="dotted">
        <color rgb="FF0070C0"/>
      </top>
      <bottom style="dotted">
        <color rgb="FF0070C0"/>
      </bottom>
      <diagonal/>
    </border>
    <border>
      <left style="dotted">
        <color rgb="FF0070C0"/>
      </left>
      <right style="medium">
        <color rgb="FF0070C0"/>
      </right>
      <top style="dotted">
        <color rgb="FF0070C0"/>
      </top>
      <bottom style="dotted">
        <color rgb="FF0070C0"/>
      </bottom>
      <diagonal/>
    </border>
    <border>
      <left style="dotted">
        <color rgb="FF0070C0"/>
      </left>
      <right style="dotted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medium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dotted">
        <color rgb="FF0070C0"/>
      </right>
      <top style="medium">
        <color rgb="FF0070C0"/>
      </top>
      <bottom style="dotted">
        <color rgb="FF0070C0"/>
      </bottom>
      <diagonal/>
    </border>
    <border>
      <left style="dotted">
        <color rgb="FF0070C0"/>
      </left>
      <right style="medium">
        <color rgb="FF0070C0"/>
      </right>
      <top style="medium">
        <color rgb="FF0070C0"/>
      </top>
      <bottom style="dotted">
        <color rgb="FF0070C0"/>
      </bottom>
      <diagonal/>
    </border>
    <border>
      <left/>
      <right style="dotted">
        <color rgb="FF0070C0"/>
      </right>
      <top style="medium">
        <color rgb="FF0070C0"/>
      </top>
      <bottom style="dotted">
        <color rgb="FF0070C0"/>
      </bottom>
      <diagonal/>
    </border>
    <border>
      <left/>
      <right style="dotted">
        <color rgb="FF0070C0"/>
      </right>
      <top style="dotted">
        <color rgb="FF0070C0"/>
      </top>
      <bottom style="dotted">
        <color rgb="FF0070C0"/>
      </bottom>
      <diagonal/>
    </border>
    <border>
      <left/>
      <right style="dotted">
        <color rgb="FF0070C0"/>
      </right>
      <top style="dotted">
        <color rgb="FF0070C0"/>
      </top>
      <bottom style="medium">
        <color rgb="FF0070C0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4"/>
      </left>
      <right/>
      <top style="thin">
        <color theme="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158">
    <xf numFmtId="0" fontId="0" fillId="0" borderId="0" xfId="0"/>
    <xf numFmtId="1" fontId="4" fillId="0" borderId="1" xfId="0" applyNumberFormat="1" applyFont="1" applyFill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1" fontId="4" fillId="0" borderId="3" xfId="0" applyNumberFormat="1" applyFont="1" applyFill="1" applyBorder="1" applyAlignment="1" applyProtection="1">
      <alignment horizontal="center"/>
      <protection locked="0"/>
    </xf>
    <xf numFmtId="1" fontId="4" fillId="0" borderId="4" xfId="0" applyNumberFormat="1" applyFont="1" applyFill="1" applyBorder="1" applyAlignment="1" applyProtection="1">
      <alignment horizontal="center"/>
      <protection locked="0"/>
    </xf>
    <xf numFmtId="1" fontId="4" fillId="0" borderId="5" xfId="0" applyNumberFormat="1" applyFont="1" applyFill="1" applyBorder="1" applyAlignment="1" applyProtection="1">
      <alignment horizontal="center"/>
      <protection locked="0"/>
    </xf>
    <xf numFmtId="165" fontId="2" fillId="2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Protection="1">
      <protection hidden="1"/>
    </xf>
    <xf numFmtId="0" fontId="9" fillId="0" borderId="47" xfId="0" applyFont="1" applyFill="1" applyBorder="1" applyAlignment="1" applyProtection="1">
      <alignment vertical="center"/>
      <protection hidden="1"/>
    </xf>
    <xf numFmtId="0" fontId="9" fillId="0" borderId="48" xfId="0" applyFont="1" applyFill="1" applyBorder="1" applyAlignment="1" applyProtection="1">
      <alignment vertical="center"/>
      <protection hidden="1"/>
    </xf>
    <xf numFmtId="0" fontId="9" fillId="0" borderId="49" xfId="0" applyFont="1" applyFill="1" applyBorder="1" applyAlignment="1" applyProtection="1">
      <alignment vertical="center"/>
      <protection hidden="1"/>
    </xf>
    <xf numFmtId="165" fontId="9" fillId="0" borderId="50" xfId="0" applyNumberFormat="1" applyFont="1" applyFill="1" applyBorder="1" applyAlignment="1" applyProtection="1">
      <alignment horizontal="center" vertical="center"/>
      <protection hidden="1"/>
    </xf>
    <xf numFmtId="165" fontId="9" fillId="0" borderId="51" xfId="0" applyNumberFormat="1" applyFont="1" applyFill="1" applyBorder="1" applyAlignment="1" applyProtection="1">
      <alignment horizontal="center" vertical="center"/>
      <protection hidden="1"/>
    </xf>
    <xf numFmtId="165" fontId="9" fillId="0" borderId="52" xfId="0" applyNumberFormat="1" applyFont="1" applyFill="1" applyBorder="1" applyAlignment="1" applyProtection="1">
      <alignment horizontal="center" vertical="center"/>
      <protection hidden="1"/>
    </xf>
    <xf numFmtId="165" fontId="9" fillId="0" borderId="53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vertical="center" wrapText="1"/>
      <protection hidden="1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165" fontId="9" fillId="0" borderId="54" xfId="0" applyNumberFormat="1" applyFont="1" applyFill="1" applyBorder="1" applyAlignment="1" applyProtection="1">
      <alignment horizontal="center" vertical="center"/>
      <protection hidden="1"/>
    </xf>
    <xf numFmtId="165" fontId="9" fillId="0" borderId="55" xfId="0" applyNumberFormat="1" applyFont="1" applyFill="1" applyBorder="1" applyAlignment="1" applyProtection="1">
      <alignment horizontal="center" vertical="center"/>
      <protection hidden="1"/>
    </xf>
    <xf numFmtId="165" fontId="9" fillId="0" borderId="56" xfId="0" applyNumberFormat="1" applyFont="1" applyFill="1" applyBorder="1" applyAlignment="1" applyProtection="1">
      <alignment horizontal="center" vertical="center"/>
      <protection hidden="1"/>
    </xf>
    <xf numFmtId="165" fontId="9" fillId="0" borderId="57" xfId="0" applyNumberFormat="1" applyFont="1" applyFill="1" applyBorder="1" applyAlignment="1" applyProtection="1">
      <alignment horizontal="center" vertical="center"/>
      <protection hidden="1"/>
    </xf>
    <xf numFmtId="165" fontId="9" fillId="0" borderId="58" xfId="0" applyNumberFormat="1" applyFont="1" applyFill="1" applyBorder="1" applyAlignment="1" applyProtection="1">
      <alignment horizontal="center" vertical="center"/>
      <protection hidden="1"/>
    </xf>
    <xf numFmtId="2" fontId="8" fillId="0" borderId="0" xfId="0" applyNumberFormat="1" applyFont="1" applyAlignment="1" applyProtection="1">
      <alignment horizontal="center" vertical="center"/>
      <protection hidden="1"/>
    </xf>
    <xf numFmtId="1" fontId="4" fillId="3" borderId="6" xfId="0" applyNumberFormat="1" applyFont="1" applyFill="1" applyBorder="1" applyAlignment="1" applyProtection="1">
      <alignment horizontal="center"/>
      <protection locked="0"/>
    </xf>
    <xf numFmtId="1" fontId="4" fillId="3" borderId="7" xfId="0" applyNumberFormat="1" applyFont="1" applyFill="1" applyBorder="1" applyAlignment="1" applyProtection="1">
      <alignment horizontal="center"/>
      <protection locked="0"/>
    </xf>
    <xf numFmtId="1" fontId="4" fillId="3" borderId="8" xfId="0" applyNumberFormat="1" applyFont="1" applyFill="1" applyBorder="1" applyAlignment="1" applyProtection="1">
      <alignment horizontal="center"/>
      <protection locked="0"/>
    </xf>
    <xf numFmtId="1" fontId="4" fillId="3" borderId="9" xfId="0" applyNumberFormat="1" applyFont="1" applyFill="1" applyBorder="1" applyAlignment="1" applyProtection="1">
      <alignment horizontal="center"/>
      <protection locked="0"/>
    </xf>
    <xf numFmtId="1" fontId="4" fillId="3" borderId="10" xfId="0" applyNumberFormat="1" applyFont="1" applyFill="1" applyBorder="1" applyAlignment="1" applyProtection="1">
      <alignment horizontal="center"/>
      <protection locked="0"/>
    </xf>
    <xf numFmtId="1" fontId="4" fillId="3" borderId="1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hidden="1"/>
    </xf>
    <xf numFmtId="2" fontId="8" fillId="0" borderId="0" xfId="0" applyNumberFormat="1" applyFont="1" applyFill="1" applyBorder="1" applyProtection="1">
      <protection hidden="1"/>
    </xf>
    <xf numFmtId="0" fontId="6" fillId="0" borderId="0" xfId="0" applyFont="1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2" fillId="0" borderId="0" xfId="0" applyFont="1" applyAlignment="1" applyProtection="1">
      <alignment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 vertical="center"/>
      <protection hidden="1"/>
    </xf>
    <xf numFmtId="1" fontId="2" fillId="0" borderId="0" xfId="0" applyNumberFormat="1" applyFont="1" applyAlignment="1" applyProtection="1">
      <alignment horizontal="right" vertical="center"/>
      <protection hidden="1"/>
    </xf>
    <xf numFmtId="166" fontId="2" fillId="0" borderId="0" xfId="0" applyNumberFormat="1" applyFont="1" applyAlignment="1" applyProtection="1">
      <alignment horizontal="right" vertical="center"/>
      <protection hidden="1"/>
    </xf>
    <xf numFmtId="167" fontId="2" fillId="0" borderId="0" xfId="0" applyNumberFormat="1" applyFont="1" applyAlignment="1" applyProtection="1">
      <alignment horizontal="right" vertical="center"/>
      <protection hidden="1"/>
    </xf>
    <xf numFmtId="167" fontId="2" fillId="0" borderId="0" xfId="0" applyNumberFormat="1" applyFont="1" applyAlignment="1" applyProtection="1">
      <alignment horizontal="center" vertical="center"/>
      <protection hidden="1"/>
    </xf>
    <xf numFmtId="168" fontId="2" fillId="0" borderId="0" xfId="0" applyNumberFormat="1" applyFont="1" applyProtection="1"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59" xfId="0" applyFont="1" applyBorder="1" applyAlignment="1" applyProtection="1">
      <alignment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locked="0"/>
    </xf>
    <xf numFmtId="165" fontId="2" fillId="0" borderId="0" xfId="0" applyNumberFormat="1" applyFont="1" applyAlignment="1" applyProtection="1">
      <alignment horizontal="center" vertical="center"/>
      <protection hidden="1"/>
    </xf>
    <xf numFmtId="165" fontId="2" fillId="0" borderId="0" xfId="0" applyNumberFormat="1" applyFont="1" applyAlignment="1" applyProtection="1">
      <alignment horizontal="right" vertical="center"/>
      <protection hidden="1"/>
    </xf>
    <xf numFmtId="169" fontId="2" fillId="0" borderId="0" xfId="0" applyNumberFormat="1" applyFont="1" applyProtection="1">
      <protection hidden="1"/>
    </xf>
    <xf numFmtId="1" fontId="2" fillId="0" borderId="0" xfId="0" applyNumberFormat="1" applyFont="1" applyProtection="1">
      <protection hidden="1"/>
    </xf>
    <xf numFmtId="2" fontId="2" fillId="0" borderId="0" xfId="0" applyNumberFormat="1" applyFont="1" applyAlignment="1" applyProtection="1">
      <alignment horizontal="center" vertical="center"/>
      <protection hidden="1"/>
    </xf>
    <xf numFmtId="2" fontId="6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10" fillId="4" borderId="60" xfId="0" applyFont="1" applyFill="1" applyBorder="1" applyAlignment="1">
      <alignment vertical="center" wrapText="1"/>
    </xf>
    <xf numFmtId="0" fontId="9" fillId="0" borderId="47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1" fontId="4" fillId="0" borderId="13" xfId="0" applyNumberFormat="1" applyFont="1" applyFill="1" applyBorder="1" applyAlignment="1" applyProtection="1">
      <alignment horizontal="center"/>
      <protection locked="0"/>
    </xf>
    <xf numFmtId="1" fontId="4" fillId="0" borderId="14" xfId="0" applyNumberFormat="1" applyFont="1" applyFill="1" applyBorder="1" applyAlignment="1" applyProtection="1">
      <alignment horizontal="center"/>
      <protection locked="0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6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0" fontId="0" fillId="0" borderId="18" xfId="0" applyBorder="1" applyProtection="1">
      <protection hidden="1"/>
    </xf>
    <xf numFmtId="0" fontId="0" fillId="0" borderId="19" xfId="0" applyBorder="1" applyProtection="1">
      <protection hidden="1"/>
    </xf>
    <xf numFmtId="0" fontId="4" fillId="0" borderId="20" xfId="0" applyFont="1" applyBorder="1" applyProtection="1">
      <protection hidden="1"/>
    </xf>
    <xf numFmtId="0" fontId="4" fillId="0" borderId="21" xfId="0" applyFont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center"/>
      <protection hidden="1"/>
    </xf>
    <xf numFmtId="0" fontId="4" fillId="0" borderId="23" xfId="0" applyFont="1" applyBorder="1" applyProtection="1">
      <protection hidden="1"/>
    </xf>
    <xf numFmtId="0" fontId="4" fillId="0" borderId="24" xfId="0" applyFont="1" applyBorder="1" applyAlignment="1" applyProtection="1">
      <alignment horizontal="center" vertical="center"/>
      <protection hidden="1"/>
    </xf>
    <xf numFmtId="0" fontId="4" fillId="0" borderId="25" xfId="0" applyFont="1" applyBorder="1" applyProtection="1">
      <protection hidden="1"/>
    </xf>
    <xf numFmtId="0" fontId="4" fillId="0" borderId="26" xfId="0" applyFont="1" applyBorder="1" applyAlignment="1" applyProtection="1">
      <alignment horizontal="center"/>
      <protection hidden="1"/>
    </xf>
    <xf numFmtId="0" fontId="4" fillId="0" borderId="25" xfId="0" applyFont="1" applyBorder="1" applyAlignment="1" applyProtection="1">
      <alignment horizontal="center"/>
      <protection hidden="1"/>
    </xf>
    <xf numFmtId="0" fontId="4" fillId="0" borderId="27" xfId="0" applyFont="1" applyBorder="1" applyProtection="1">
      <protection hidden="1"/>
    </xf>
    <xf numFmtId="0" fontId="4" fillId="0" borderId="28" xfId="0" applyFont="1" applyBorder="1" applyAlignment="1" applyProtection="1">
      <alignment horizontal="center"/>
      <protection hidden="1"/>
    </xf>
    <xf numFmtId="0" fontId="4" fillId="0" borderId="22" xfId="0" applyFont="1" applyBorder="1" applyProtection="1">
      <protection hidden="1"/>
    </xf>
    <xf numFmtId="0" fontId="4" fillId="0" borderId="29" xfId="0" applyFont="1" applyBorder="1" applyAlignment="1" applyProtection="1">
      <alignment horizontal="center"/>
      <protection hidden="1"/>
    </xf>
    <xf numFmtId="0" fontId="4" fillId="5" borderId="30" xfId="0" applyFont="1" applyFill="1" applyBorder="1" applyProtection="1">
      <protection hidden="1"/>
    </xf>
    <xf numFmtId="1" fontId="4" fillId="3" borderId="31" xfId="0" applyNumberFormat="1" applyFont="1" applyFill="1" applyBorder="1" applyAlignment="1" applyProtection="1">
      <alignment horizontal="center"/>
      <protection hidden="1"/>
    </xf>
    <xf numFmtId="1" fontId="4" fillId="3" borderId="6" xfId="0" applyNumberFormat="1" applyFont="1" applyFill="1" applyBorder="1" applyAlignment="1" applyProtection="1">
      <alignment horizontal="center"/>
      <protection hidden="1"/>
    </xf>
    <xf numFmtId="0" fontId="4" fillId="3" borderId="26" xfId="0" applyFont="1" applyFill="1" applyBorder="1" applyAlignment="1" applyProtection="1">
      <alignment horizontal="center"/>
      <protection hidden="1"/>
    </xf>
    <xf numFmtId="0" fontId="4" fillId="0" borderId="25" xfId="0" applyFont="1" applyFill="1" applyBorder="1" applyAlignment="1" applyProtection="1">
      <alignment horizontal="center"/>
      <protection hidden="1"/>
    </xf>
    <xf numFmtId="0" fontId="4" fillId="5" borderId="27" xfId="0" applyFont="1" applyFill="1" applyBorder="1" applyProtection="1">
      <protection hidden="1"/>
    </xf>
    <xf numFmtId="1" fontId="4" fillId="3" borderId="32" xfId="0" applyNumberFormat="1" applyFont="1" applyFill="1" applyBorder="1" applyAlignment="1" applyProtection="1">
      <alignment horizontal="center"/>
      <protection hidden="1"/>
    </xf>
    <xf numFmtId="1" fontId="4" fillId="3" borderId="8" xfId="0" applyNumberFormat="1" applyFont="1" applyFill="1" applyBorder="1" applyAlignment="1" applyProtection="1">
      <alignment horizontal="center"/>
      <protection hidden="1"/>
    </xf>
    <xf numFmtId="0" fontId="4" fillId="3" borderId="28" xfId="0" applyFont="1" applyFill="1" applyBorder="1" applyAlignment="1" applyProtection="1">
      <alignment horizontal="center"/>
      <protection hidden="1"/>
    </xf>
    <xf numFmtId="0" fontId="4" fillId="5" borderId="23" xfId="0" applyFont="1" applyFill="1" applyBorder="1" applyProtection="1">
      <protection hidden="1"/>
    </xf>
    <xf numFmtId="1" fontId="4" fillId="3" borderId="33" xfId="0" applyNumberFormat="1" applyFont="1" applyFill="1" applyBorder="1" applyAlignment="1" applyProtection="1">
      <alignment horizontal="center"/>
      <protection hidden="1"/>
    </xf>
    <xf numFmtId="1" fontId="4" fillId="3" borderId="10" xfId="0" applyNumberFormat="1" applyFont="1" applyFill="1" applyBorder="1" applyAlignment="1" applyProtection="1">
      <alignment horizontal="center"/>
      <protection hidden="1"/>
    </xf>
    <xf numFmtId="0" fontId="4" fillId="3" borderId="29" xfId="0" applyFont="1" applyFill="1" applyBorder="1" applyAlignment="1" applyProtection="1">
      <alignment horizontal="center"/>
      <protection hidden="1"/>
    </xf>
    <xf numFmtId="0" fontId="4" fillId="0" borderId="22" xfId="0" applyFont="1" applyFill="1" applyBorder="1" applyAlignment="1" applyProtection="1">
      <alignment horizontal="center"/>
      <protection hidden="1"/>
    </xf>
    <xf numFmtId="0" fontId="4" fillId="3" borderId="25" xfId="0" applyFont="1" applyFill="1" applyBorder="1" applyProtection="1">
      <protection hidden="1"/>
    </xf>
    <xf numFmtId="0" fontId="4" fillId="3" borderId="20" xfId="0" applyFont="1" applyFill="1" applyBorder="1" applyProtection="1">
      <protection hidden="1"/>
    </xf>
    <xf numFmtId="0" fontId="4" fillId="3" borderId="22" xfId="0" applyFont="1" applyFill="1" applyBorder="1" applyProtection="1">
      <protection hidden="1"/>
    </xf>
    <xf numFmtId="0" fontId="4" fillId="0" borderId="20" xfId="0" applyFont="1" applyFill="1" applyBorder="1" applyProtection="1">
      <protection hidden="1"/>
    </xf>
    <xf numFmtId="0" fontId="4" fillId="0" borderId="25" xfId="0" applyFont="1" applyFill="1" applyBorder="1" applyProtection="1">
      <protection hidden="1"/>
    </xf>
    <xf numFmtId="0" fontId="4" fillId="0" borderId="22" xfId="0" applyFont="1" applyFill="1" applyBorder="1" applyProtection="1">
      <protection hidden="1"/>
    </xf>
    <xf numFmtId="0" fontId="0" fillId="0" borderId="0" xfId="0" applyProtection="1">
      <protection locked="0"/>
    </xf>
    <xf numFmtId="0" fontId="0" fillId="0" borderId="19" xfId="0" applyBorder="1" applyProtection="1">
      <protection locked="0"/>
    </xf>
    <xf numFmtId="0" fontId="2" fillId="0" borderId="19" xfId="0" applyFont="1" applyBorder="1" applyProtection="1">
      <protection locked="0"/>
    </xf>
    <xf numFmtId="0" fontId="4" fillId="0" borderId="19" xfId="0" applyFont="1" applyBorder="1" applyAlignment="1" applyProtection="1">
      <alignment horizontal="center" vertical="center"/>
      <protection hidden="1"/>
    </xf>
    <xf numFmtId="0" fontId="4" fillId="0" borderId="34" xfId="0" applyFont="1" applyBorder="1" applyProtection="1">
      <protection hidden="1"/>
    </xf>
    <xf numFmtId="0" fontId="4" fillId="0" borderId="35" xfId="0" applyNumberFormat="1" applyFont="1" applyBorder="1" applyProtection="1">
      <protection hidden="1"/>
    </xf>
    <xf numFmtId="0" fontId="4" fillId="0" borderId="36" xfId="0" applyNumberFormat="1" applyFont="1" applyBorder="1" applyProtection="1">
      <protection hidden="1"/>
    </xf>
    <xf numFmtId="0" fontId="4" fillId="0" borderId="37" xfId="0" applyFont="1" applyBorder="1" applyProtection="1">
      <protection hidden="1"/>
    </xf>
    <xf numFmtId="0" fontId="4" fillId="3" borderId="37" xfId="0" applyFont="1" applyFill="1" applyBorder="1" applyProtection="1">
      <protection hidden="1"/>
    </xf>
    <xf numFmtId="0" fontId="4" fillId="0" borderId="38" xfId="0" applyNumberFormat="1" applyFont="1" applyBorder="1" applyProtection="1">
      <protection hidden="1"/>
    </xf>
    <xf numFmtId="0" fontId="4" fillId="5" borderId="37" xfId="0" applyFont="1" applyFill="1" applyBorder="1" applyProtection="1">
      <protection hidden="1"/>
    </xf>
    <xf numFmtId="0" fontId="4" fillId="0" borderId="27" xfId="0" applyFont="1" applyFill="1" applyBorder="1" applyProtection="1">
      <protection hidden="1"/>
    </xf>
    <xf numFmtId="0" fontId="4" fillId="0" borderId="37" xfId="0" applyFont="1" applyFill="1" applyBorder="1" applyProtection="1">
      <protection hidden="1"/>
    </xf>
    <xf numFmtId="0" fontId="4" fillId="5" borderId="22" xfId="0" applyFont="1" applyFill="1" applyBorder="1" applyProtection="1">
      <protection hidden="1"/>
    </xf>
    <xf numFmtId="1" fontId="4" fillId="0" borderId="8" xfId="0" applyNumberFormat="1" applyFont="1" applyFill="1" applyBorder="1" applyAlignment="1" applyProtection="1">
      <alignment horizontal="center"/>
      <protection hidden="1"/>
    </xf>
    <xf numFmtId="1" fontId="4" fillId="0" borderId="9" xfId="0" applyNumberFormat="1" applyFont="1" applyFill="1" applyBorder="1" applyAlignment="1" applyProtection="1">
      <alignment horizontal="center"/>
      <protection hidden="1"/>
    </xf>
    <xf numFmtId="0" fontId="4" fillId="0" borderId="31" xfId="0" applyFont="1" applyFill="1" applyBorder="1" applyAlignment="1" applyProtection="1">
      <alignment horizontal="center"/>
      <protection hidden="1"/>
    </xf>
    <xf numFmtId="0" fontId="4" fillId="0" borderId="7" xfId="0" applyFont="1" applyFill="1" applyBorder="1" applyAlignment="1" applyProtection="1">
      <alignment horizontal="center"/>
      <protection hidden="1"/>
    </xf>
    <xf numFmtId="0" fontId="4" fillId="0" borderId="32" xfId="0" applyFont="1" applyFill="1" applyBorder="1" applyAlignment="1" applyProtection="1">
      <alignment horizontal="center"/>
      <protection hidden="1"/>
    </xf>
    <xf numFmtId="0" fontId="4" fillId="6" borderId="9" xfId="0" applyFont="1" applyFill="1" applyBorder="1" applyAlignment="1" applyProtection="1">
      <alignment horizontal="center"/>
      <protection hidden="1"/>
    </xf>
    <xf numFmtId="0" fontId="4" fillId="0" borderId="9" xfId="0" applyFont="1" applyFill="1" applyBorder="1" applyAlignment="1" applyProtection="1">
      <alignment horizontal="center"/>
      <protection hidden="1"/>
    </xf>
    <xf numFmtId="2" fontId="4" fillId="7" borderId="32" xfId="0" applyNumberFormat="1" applyFont="1" applyFill="1" applyBorder="1" applyAlignment="1" applyProtection="1">
      <alignment horizontal="center"/>
      <protection hidden="1"/>
    </xf>
    <xf numFmtId="0" fontId="4" fillId="7" borderId="9" xfId="0" applyFont="1" applyFill="1" applyBorder="1" applyAlignment="1" applyProtection="1">
      <alignment horizontal="center"/>
      <protection hidden="1"/>
    </xf>
    <xf numFmtId="0" fontId="4" fillId="0" borderId="33" xfId="0" applyFont="1" applyFill="1" applyBorder="1" applyAlignment="1" applyProtection="1">
      <alignment horizontal="center"/>
      <protection hidden="1"/>
    </xf>
    <xf numFmtId="0" fontId="4" fillId="0" borderId="11" xfId="0" applyFont="1" applyFill="1" applyBorder="1" applyAlignment="1" applyProtection="1">
      <alignment horizontal="center"/>
      <protection hidden="1"/>
    </xf>
    <xf numFmtId="0" fontId="4" fillId="7" borderId="31" xfId="0" applyFont="1" applyFill="1" applyBorder="1" applyAlignment="1" applyProtection="1">
      <alignment horizontal="center"/>
      <protection hidden="1"/>
    </xf>
    <xf numFmtId="0" fontId="4" fillId="7" borderId="7" xfId="0" applyFont="1" applyFill="1" applyBorder="1" applyAlignment="1" applyProtection="1">
      <alignment horizontal="center"/>
      <protection hidden="1"/>
    </xf>
    <xf numFmtId="0" fontId="4" fillId="7" borderId="32" xfId="0" applyFont="1" applyFill="1" applyBorder="1" applyAlignment="1" applyProtection="1">
      <alignment horizontal="center"/>
      <protection hidden="1"/>
    </xf>
    <xf numFmtId="2" fontId="11" fillId="3" borderId="32" xfId="0" applyNumberFormat="1" applyFont="1" applyFill="1" applyBorder="1" applyAlignment="1" applyProtection="1">
      <alignment horizontal="center"/>
      <protection hidden="1"/>
    </xf>
    <xf numFmtId="0" fontId="4" fillId="3" borderId="9" xfId="0" applyFont="1" applyFill="1" applyBorder="1" applyAlignment="1" applyProtection="1">
      <alignment horizontal="center"/>
      <protection hidden="1"/>
    </xf>
    <xf numFmtId="0" fontId="4" fillId="7" borderId="33" xfId="0" applyFont="1" applyFill="1" applyBorder="1" applyAlignment="1" applyProtection="1">
      <alignment horizontal="center"/>
      <protection hidden="1"/>
    </xf>
    <xf numFmtId="0" fontId="4" fillId="7" borderId="11" xfId="0" applyFont="1" applyFill="1" applyBorder="1" applyAlignment="1" applyProtection="1">
      <alignment horizontal="center"/>
      <protection hidden="1"/>
    </xf>
    <xf numFmtId="1" fontId="4" fillId="3" borderId="9" xfId="0" applyNumberFormat="1" applyFont="1" applyFill="1" applyBorder="1" applyAlignment="1" applyProtection="1">
      <alignment horizontal="center"/>
      <protection hidden="1"/>
    </xf>
    <xf numFmtId="0" fontId="4" fillId="0" borderId="20" xfId="0" applyFont="1" applyBorder="1" applyProtection="1">
      <protection locked="0"/>
    </xf>
    <xf numFmtId="0" fontId="8" fillId="0" borderId="0" xfId="0" quotePrefix="1" applyFont="1" applyFill="1" applyBorder="1" applyAlignment="1" applyProtection="1">
      <alignment horizontal="center" vertical="center" wrapText="1"/>
      <protection locked="0" hidden="1"/>
    </xf>
    <xf numFmtId="170" fontId="4" fillId="0" borderId="31" xfId="0" applyNumberFormat="1" applyFont="1" applyBorder="1" applyAlignment="1" applyProtection="1">
      <alignment horizontal="center" vertical="center"/>
      <protection hidden="1"/>
    </xf>
    <xf numFmtId="170" fontId="4" fillId="0" borderId="6" xfId="0" applyNumberFormat="1" applyFont="1" applyBorder="1" applyAlignment="1" applyProtection="1">
      <alignment horizontal="center" vertical="center"/>
      <protection hidden="1"/>
    </xf>
    <xf numFmtId="170" fontId="4" fillId="0" borderId="7" xfId="0" applyNumberFormat="1" applyFont="1" applyBorder="1" applyAlignment="1" applyProtection="1">
      <alignment horizontal="center" vertical="center"/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4" fillId="0" borderId="10" xfId="0" applyFont="1" applyBorder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1" fontId="4" fillId="0" borderId="6" xfId="0" applyNumberFormat="1" applyFont="1" applyFill="1" applyBorder="1" applyAlignment="1" applyProtection="1">
      <alignment horizontal="center"/>
      <protection hidden="1"/>
    </xf>
    <xf numFmtId="1" fontId="4" fillId="0" borderId="10" xfId="0" applyNumberFormat="1" applyFont="1" applyFill="1" applyBorder="1" applyAlignment="1" applyProtection="1">
      <alignment horizontal="center"/>
      <protection hidden="1"/>
    </xf>
    <xf numFmtId="1" fontId="4" fillId="6" borderId="25" xfId="0" applyNumberFormat="1" applyFont="1" applyFill="1" applyBorder="1" applyAlignment="1" applyProtection="1">
      <alignment horizontal="center"/>
      <protection hidden="1"/>
    </xf>
    <xf numFmtId="168" fontId="2" fillId="0" borderId="0" xfId="0" applyNumberFormat="1" applyFont="1" applyAlignment="1" applyProtection="1">
      <alignment horizontal="center" vertical="center"/>
      <protection hidden="1"/>
    </xf>
    <xf numFmtId="168" fontId="2" fillId="0" borderId="0" xfId="1" applyNumberFormat="1" applyFont="1" applyAlignment="1" applyProtection="1">
      <alignment horizontal="center" vertical="center"/>
      <protection hidden="1"/>
    </xf>
    <xf numFmtId="170" fontId="4" fillId="0" borderId="39" xfId="0" applyNumberFormat="1" applyFont="1" applyBorder="1" applyAlignment="1" applyProtection="1">
      <alignment horizontal="center" vertical="center"/>
      <protection locked="0"/>
    </xf>
    <xf numFmtId="170" fontId="4" fillId="0" borderId="40" xfId="0" applyNumberFormat="1" applyFont="1" applyBorder="1" applyAlignment="1" applyProtection="1">
      <alignment horizontal="center" vertical="center"/>
      <protection locked="0"/>
    </xf>
    <xf numFmtId="170" fontId="4" fillId="0" borderId="41" xfId="0" applyNumberFormat="1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center" vertical="center"/>
      <protection hidden="1"/>
    </xf>
    <xf numFmtId="170" fontId="4" fillId="0" borderId="42" xfId="0" applyNumberFormat="1" applyFont="1" applyBorder="1" applyAlignment="1" applyProtection="1">
      <alignment horizontal="center" vertical="center"/>
      <protection locked="0"/>
    </xf>
    <xf numFmtId="170" fontId="4" fillId="0" borderId="43" xfId="0" applyNumberFormat="1" applyFont="1" applyBorder="1" applyAlignment="1" applyProtection="1">
      <alignment horizontal="center" vertical="center"/>
      <protection locked="0"/>
    </xf>
    <xf numFmtId="170" fontId="4" fillId="0" borderId="44" xfId="0" applyNumberFormat="1" applyFont="1" applyBorder="1" applyAlignment="1" applyProtection="1">
      <alignment horizontal="center" vertical="center"/>
      <protection locked="0"/>
    </xf>
    <xf numFmtId="170" fontId="4" fillId="0" borderId="45" xfId="0" applyNumberFormat="1" applyFont="1" applyBorder="1" applyAlignment="1" applyProtection="1">
      <alignment horizontal="center" vertical="center"/>
      <protection locked="0"/>
    </xf>
    <xf numFmtId="170" fontId="4" fillId="0" borderId="46" xfId="0" applyNumberFormat="1" applyFont="1" applyBorder="1" applyAlignment="1" applyProtection="1">
      <alignment horizontal="center" vertical="center"/>
      <protection locked="0"/>
    </xf>
    <xf numFmtId="170" fontId="4" fillId="0" borderId="21" xfId="0" applyNumberFormat="1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/>
      <protection hidden="1"/>
    </xf>
    <xf numFmtId="0" fontId="4" fillId="0" borderId="2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left"/>
      <protection hidden="1"/>
    </xf>
    <xf numFmtId="0" fontId="12" fillId="0" borderId="0" xfId="2" applyFill="1" applyBorder="1" applyAlignment="1" applyProtection="1">
      <alignment horizontal="center" vertical="center"/>
      <protection hidden="1"/>
    </xf>
  </cellXfs>
  <cellStyles count="3">
    <cellStyle name="Čárka" xfId="1" builtinId="3"/>
    <cellStyle name="Hypertextový odkaz" xfId="2" builtinId="8"/>
    <cellStyle name="Normální" xfId="0" builtinId="0"/>
  </cellStyles>
  <dxfs count="87"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5" formatCode="0_ ;[Red]\-0\ 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5" formatCode="0_ ;[Red]\-0\ 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7" formatCode="0.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7" formatCode="0.000000000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0" formatCode="General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" formatCode="0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0" formatCode="General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general" vertical="center" textRotation="0" wrapText="1" indent="0" justifyLastLine="0" shrinkToFit="0" readingOrder="0"/>
      <protection locked="1" hidden="1"/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medium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rgb="FF0070C0"/>
        </left>
        <right style="medium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border outline="0">
        <right style="medium">
          <color rgb="FF0070C0"/>
        </right>
        <bottom style="medium">
          <color rgb="FF0070C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1"/>
    </dxf>
    <dxf>
      <font>
        <color theme="0"/>
      </font>
    </dxf>
    <dxf>
      <font>
        <color theme="4" tint="0.79998168889431442"/>
        <name val="Cambria"/>
        <family val="1"/>
        <charset val="238"/>
        <scheme val="none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strike val="0"/>
        <color theme="0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</dxfs>
  <tableStyles count="1" defaultTableStyle="TableStyleMedium2" defaultPivotStyle="PivotStyleLight16">
    <tableStyle name="Styl tabulky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00000000}" name="Tabulka33" displayName="Tabulka33" ref="B2:H15" totalsRowShown="0" headerRowDxfId="31" dataDxfId="30" tableBorderDxfId="29">
  <sortState xmlns:xlrd2="http://schemas.microsoft.com/office/spreadsheetml/2017/richdata2" ref="B3:H14">
    <sortCondition descending="1" ref="C3:C14"/>
    <sortCondition descending="1" ref="D3:D14"/>
    <sortCondition descending="1" ref="G3:G14"/>
    <sortCondition ref="H3:H14"/>
  </sortState>
  <tableColumns count="7">
    <tableColumn id="1" xr3:uid="{00000000-0010-0000-0000-000001000000}" name="Jméno" dataDxfId="28">
      <calculatedColumnFormula>List4!S2</calculatedColumnFormula>
    </tableColumn>
    <tableColumn id="3" xr3:uid="{00000000-0010-0000-0000-000003000000}" name="Body" dataDxfId="27">
      <calculatedColumnFormula>IF(List4!K2&lt;-88888,-90000,INDEX(Tabulka!$B$4:$AF$84,MATCH(B3,Tabulka!$A$4:$A$84,0),31))</calculatedColumnFormula>
    </tableColumn>
    <tableColumn id="4" xr3:uid="{00000000-0010-0000-0000-000004000000}" name="Výhry" dataDxfId="26">
      <calculatedColumnFormula>INDEX(Tabulka!$A$4:$AF$84,MATCH(B3,Tabulka!$A$4:$A$84,0)-1,31)</calculatedColumnFormula>
    </tableColumn>
    <tableColumn id="2" xr3:uid="{00000000-0010-0000-0000-000002000000}" name="Počet her" dataDxfId="25">
      <calculatedColumnFormula>INDEX(Tabulka!$B$4:$AF$84,MATCH(B3,Tabulka!$A$4:$A$84,0)+3,30)</calculatedColumnFormula>
    </tableColumn>
    <tableColumn id="5" xr3:uid="{00000000-0010-0000-0000-000005000000}" name="Prohry" dataDxfId="24">
      <calculatedColumnFormula>INDEX(Tabulka!$B$4:$AF$84,MATCH(B3,Tabulka!$A$4:$A$84,0),30)</calculatedColumnFormula>
    </tableColumn>
    <tableColumn id="7" xr3:uid="{00000000-0010-0000-0000-000007000000}" name="Přehozy" dataDxfId="23">
      <calculatedColumnFormula>INDEX(Tabulka!$B$4:$AF$84,MATCH(B3,Tabulka!$A$4:$A$84,0)+2,30)</calculatedColumnFormula>
    </tableColumn>
    <tableColumn id="6" xr3:uid="{00000000-0010-0000-0000-000006000000}" name="Plac. panáků" dataDxfId="22">
      <calculatedColumnFormula>INDEX(Tabulka!$B$4:$AF$84,MATCH(B3,Tabulka!$A$4:$A$84,0)+1,30)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01000000}" name="Tabulka1128" displayName="Tabulka1128" ref="A1:R14" totalsRowShown="0" headerRowDxfId="19" dataDxfId="18">
  <autoFilter ref="A1:R14" xr:uid="{00000000-0009-0000-0100-00001B000000}"/>
  <sortState xmlns:xlrd2="http://schemas.microsoft.com/office/spreadsheetml/2017/richdata2" ref="A2:R14">
    <sortCondition ref="B1:B14"/>
  </sortState>
  <tableColumns count="18">
    <tableColumn id="1" xr3:uid="{00000000-0010-0000-0100-000001000000}" name="Jm.tabulka" dataDxfId="17">
      <calculatedColumnFormula>INDEX(Tabulka!$A$2:$A$125,MATCH(List4!B2,Tabulka!$A$2:$A$125,0)-1,1)</calculatedColumnFormula>
    </tableColumn>
    <tableColumn id="2" xr3:uid="{00000000-0010-0000-0100-000002000000}" name="Jm.List1" dataDxfId="16"/>
    <tableColumn id="4" xr3:uid="{00000000-0010-0000-0100-000004000000}" name="Body" dataDxfId="15">
      <calculatedColumnFormula>IF(INDEX(Tabulka!$A$2:$AF$180,MATCH(List4!D2,Tabulka!$A$2:$A$180,0)+3,31)&lt;1,-90000,INDEX(Tabulka!$A$2:$AF$180,MATCH(D2,Tabulka!$A$2:$A$180,0),32))+List4!E2</calculatedColumnFormula>
    </tableColumn>
    <tableColumn id="5" xr3:uid="{00000000-0010-0000-0100-000005000000}" name="Sloupec3" dataDxfId="14">
      <calculatedColumnFormula>A2</calculatedColumnFormula>
    </tableColumn>
    <tableColumn id="6" xr3:uid="{00000000-0010-0000-0100-000006000000}" name="index" dataDxfId="13">
      <calculatedColumnFormula>E1-0.00000001</calculatedColumnFormula>
    </tableColumn>
    <tableColumn id="26" xr3:uid="{00000000-0010-0000-0100-00001A000000}" name="Index2" dataDxfId="12"/>
    <tableColumn id="7" xr3:uid="{00000000-0010-0000-0100-000007000000}" name="Sloupec4" dataDxfId="11">
      <calculatedColumnFormula>CONCATENATE(D2,E2)</calculatedColumnFormula>
    </tableColumn>
    <tableColumn id="8" xr3:uid="{00000000-0010-0000-0100-000008000000}" name="Pozice_v_tabulce" dataDxfId="10">
      <calculatedColumnFormula>IF(ISERROR(MATCH(D2,Tabulka!$A$4:$A$80,0)),,MATCH(D2,Tabulka!$A$4:$A$80,0))</calculatedColumnFormula>
    </tableColumn>
    <tableColumn id="9" xr3:uid="{00000000-0010-0000-0100-000009000000}" name="1" dataDxfId="9"/>
    <tableColumn id="10" xr3:uid="{00000000-0010-0000-0100-00000A000000}" name="Sloupec7" dataDxfId="8">
      <calculatedColumnFormula>INDEX($C$2:$I$14,MATCH(K2,$C$2:$C$14,0),2)</calculatedColumnFormula>
    </tableColumn>
    <tableColumn id="11" xr3:uid="{00000000-0010-0000-0100-00000B000000}" name="Body_od nejvic" dataDxfId="7">
      <calculatedColumnFormula>LARGE($C$2:$C$14,ROW(I2)-1)</calculatedColumnFormula>
    </tableColumn>
    <tableColumn id="20" xr3:uid="{00000000-0010-0000-0100-000014000000}" name="Výhry" dataDxfId="6">
      <calculatedColumnFormula>INDEX(Tabulka!$A$4:$AF$84,MATCH(J2,Tabulka!$A$4:$A$84,0)-1,31)+INDEX($D$2:$E$14,MATCH(K2,$C$2:$C$14,0),2)</calculatedColumnFormula>
    </tableColumn>
    <tableColumn id="12" xr3:uid="{00000000-0010-0000-0100-00000C000000}" name="Počet_her" dataDxfId="5">
      <calculatedColumnFormula>INDEX(Tabulka!$A$4:$AF$80,MATCH(List4!$J2,Tabulka!$A$4:$A$80,0)+3,31)+INDEX($D$2:$E$14,MATCH(K2,$C$2:$C$14,0),2)</calculatedColumnFormula>
    </tableColumn>
    <tableColumn id="17" xr3:uid="{00000000-0010-0000-0100-000011000000}" name="Prohry" dataDxfId="4">
      <calculatedColumnFormula>INDEX(Tabulka!$B$4:$AF$84,MATCH(J2,Tabulka!$A$4:$A$84,0),30)+INDEX($D$2:$E$14,MATCH(K2,$C$2:$C$14,0),2)</calculatedColumnFormula>
    </tableColumn>
    <tableColumn id="19" xr3:uid="{00000000-0010-0000-0100-000013000000}" name="Přehozy" dataDxfId="3">
      <calculatedColumnFormula>INDEX(Tabulka!$B$4:$AF$84,MATCH(J2,Tabulka!$A$4:$A$84,0)+2,30)+INDEX($D$2:$E$14,MATCH(K2,$C$2:$C$14,0),2)</calculatedColumnFormula>
    </tableColumn>
    <tableColumn id="18" xr3:uid="{00000000-0010-0000-0100-000012000000}" name="Plac. panáků" dataDxfId="2">
      <calculatedColumnFormula>INDEX(Tabulka!$B$4:$AF$84,MATCH(J2,Tabulka!$A$4:$A$84,0)+1,30)+INDEX($D$2:$E$14,MATCH(K2,$C$2:$C$14,0),2)</calculatedColumnFormula>
    </tableColumn>
    <tableColumn id="23" xr3:uid="{00000000-0010-0000-0100-000017000000}" name="Sloupec12" dataDxfId="1">
      <calculatedColumnFormula>IF(K2&lt;-888,K2*100000,K2*138000+IF(K2&lt;0,IF(AVERAGE($M$2:$M$14)-20&lt;M2,M2*100,M2*150),IF(AVERAGE($M$2:$M$14)-20&lt;M2,M2*-100,M2*-150)+P2*-100+O2*-20+L2*4000))</calculatedColumnFormula>
    </tableColumn>
    <tableColumn id="25" xr3:uid="{00000000-0010-0000-0100-000019000000}" name="Počet šipek" dataDxfId="0">
      <calculatedColumnFormula>IFERROR(INDEX(Přehled_body!$A$4:$EF$122,MATCH(CONCATENATE(S2,$R$1),Přehled_body!$A$4:$A$122,0),31),"Neklas")+E2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ipy.zlatyruce.cz/poradi.htm" TargetMode="External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"/>
  <dimension ref="A1:EF131"/>
  <sheetViews>
    <sheetView workbookViewId="0">
      <pane xSplit="4" ySplit="2" topLeftCell="AQ3" activePane="bottomRight" state="frozen"/>
      <selection activeCell="B1" sqref="B1"/>
      <selection pane="topRight" activeCell="D1" sqref="D1"/>
      <selection pane="bottomLeft" activeCell="B3" sqref="B3"/>
      <selection pane="bottomRight" activeCell="BG96" sqref="BG96"/>
    </sheetView>
  </sheetViews>
  <sheetFormatPr defaultColWidth="8.77734375" defaultRowHeight="13.2"/>
  <cols>
    <col min="1" max="1" width="37.5546875" style="97" hidden="1" customWidth="1"/>
    <col min="2" max="2" width="13" style="97" hidden="1" customWidth="1"/>
    <col min="3" max="3" width="8.6640625" style="97" bestFit="1" customWidth="1"/>
    <col min="4" max="4" width="26.6640625" style="97" bestFit="1" customWidth="1"/>
    <col min="5" max="134" width="5.33203125" style="97" customWidth="1"/>
    <col min="135" max="135" width="9" style="97" bestFit="1" customWidth="1"/>
    <col min="136" max="136" width="4.88671875" style="97" bestFit="1" customWidth="1"/>
    <col min="137" max="16384" width="8.77734375" style="97"/>
  </cols>
  <sheetData>
    <row r="1" spans="1:136" ht="15" thickTop="1" thickBot="1">
      <c r="C1" s="146"/>
      <c r="D1" s="130" t="s">
        <v>70</v>
      </c>
      <c r="E1" s="151">
        <v>43837</v>
      </c>
      <c r="F1" s="152"/>
      <c r="G1" s="152"/>
      <c r="H1" s="152"/>
      <c r="I1" s="153"/>
      <c r="J1" s="148">
        <v>43844</v>
      </c>
      <c r="K1" s="149"/>
      <c r="L1" s="149"/>
      <c r="M1" s="149"/>
      <c r="N1" s="149"/>
      <c r="O1" s="151">
        <v>43851</v>
      </c>
      <c r="P1" s="152"/>
      <c r="Q1" s="152"/>
      <c r="R1" s="152"/>
      <c r="S1" s="153"/>
      <c r="T1" s="148">
        <v>43858</v>
      </c>
      <c r="U1" s="149"/>
      <c r="V1" s="149"/>
      <c r="W1" s="149"/>
      <c r="X1" s="149"/>
      <c r="Y1" s="148">
        <v>43865</v>
      </c>
      <c r="Z1" s="149"/>
      <c r="AA1" s="149"/>
      <c r="AB1" s="149"/>
      <c r="AC1" s="149"/>
      <c r="AD1" s="148">
        <v>43872</v>
      </c>
      <c r="AE1" s="149"/>
      <c r="AF1" s="149"/>
      <c r="AG1" s="149"/>
      <c r="AH1" s="150"/>
      <c r="AI1" s="148">
        <v>43879</v>
      </c>
      <c r="AJ1" s="149"/>
      <c r="AK1" s="149"/>
      <c r="AL1" s="149"/>
      <c r="AM1" s="150"/>
      <c r="AN1" s="148">
        <v>43886</v>
      </c>
      <c r="AO1" s="149"/>
      <c r="AP1" s="149"/>
      <c r="AQ1" s="149"/>
      <c r="AR1" s="150"/>
      <c r="AS1" s="148">
        <v>43893</v>
      </c>
      <c r="AT1" s="149"/>
      <c r="AU1" s="149"/>
      <c r="AV1" s="149"/>
      <c r="AW1" s="150"/>
      <c r="AX1" s="148">
        <v>43900</v>
      </c>
      <c r="AY1" s="149"/>
      <c r="AZ1" s="149"/>
      <c r="BA1" s="149"/>
      <c r="BB1" s="150"/>
      <c r="BC1" s="148">
        <v>43984</v>
      </c>
      <c r="BD1" s="149"/>
      <c r="BE1" s="149"/>
      <c r="BF1" s="149"/>
      <c r="BG1" s="150"/>
      <c r="BH1" s="148"/>
      <c r="BI1" s="149"/>
      <c r="BJ1" s="149"/>
      <c r="BK1" s="149"/>
      <c r="BL1" s="150"/>
      <c r="BM1" s="143"/>
      <c r="BN1" s="144"/>
      <c r="BO1" s="144"/>
      <c r="BP1" s="144"/>
      <c r="BQ1" s="145"/>
      <c r="BR1" s="143"/>
      <c r="BS1" s="144"/>
      <c r="BT1" s="144"/>
      <c r="BU1" s="144"/>
      <c r="BV1" s="145"/>
      <c r="BW1" s="143"/>
      <c r="BX1" s="144"/>
      <c r="BY1" s="144"/>
      <c r="BZ1" s="144"/>
      <c r="CA1" s="145"/>
      <c r="CB1" s="143"/>
      <c r="CC1" s="144"/>
      <c r="CD1" s="144"/>
      <c r="CE1" s="144"/>
      <c r="CF1" s="145"/>
      <c r="CG1" s="143"/>
      <c r="CH1" s="144"/>
      <c r="CI1" s="144"/>
      <c r="CJ1" s="144"/>
      <c r="CK1" s="145"/>
      <c r="CL1" s="143"/>
      <c r="CM1" s="144"/>
      <c r="CN1" s="144"/>
      <c r="CO1" s="144"/>
      <c r="CP1" s="145"/>
      <c r="CQ1" s="143"/>
      <c r="CR1" s="144"/>
      <c r="CS1" s="144"/>
      <c r="CT1" s="144"/>
      <c r="CU1" s="145"/>
      <c r="CV1" s="143"/>
      <c r="CW1" s="144"/>
      <c r="CX1" s="144"/>
      <c r="CY1" s="144"/>
      <c r="CZ1" s="145"/>
      <c r="DA1" s="143"/>
      <c r="DB1" s="144"/>
      <c r="DC1" s="144"/>
      <c r="DD1" s="144"/>
      <c r="DE1" s="145"/>
      <c r="DF1" s="143"/>
      <c r="DG1" s="144"/>
      <c r="DH1" s="144"/>
      <c r="DI1" s="144"/>
      <c r="DJ1" s="145"/>
      <c r="DK1" s="143"/>
      <c r="DL1" s="144"/>
      <c r="DM1" s="144"/>
      <c r="DN1" s="144"/>
      <c r="DO1" s="145"/>
      <c r="DP1" s="143"/>
      <c r="DQ1" s="144"/>
      <c r="DR1" s="144"/>
      <c r="DS1" s="144"/>
      <c r="DT1" s="145"/>
      <c r="DU1" s="143"/>
      <c r="DV1" s="144"/>
      <c r="DW1" s="144"/>
      <c r="DX1" s="144"/>
      <c r="DY1" s="145"/>
      <c r="DZ1" s="143"/>
      <c r="EA1" s="144"/>
      <c r="EB1" s="144"/>
      <c r="EC1" s="144"/>
      <c r="ED1" s="145"/>
      <c r="EE1" s="66" t="str">
        <f>Tabulka!AE2</f>
        <v>Součet</v>
      </c>
      <c r="EF1" s="146" t="str">
        <f>Tabulka!AF2</f>
        <v>Body</v>
      </c>
    </row>
    <row r="2" spans="1:136" ht="15" thickTop="1" thickBot="1">
      <c r="C2" s="147"/>
      <c r="D2" s="101" t="s">
        <v>51</v>
      </c>
      <c r="E2" s="60">
        <v>1</v>
      </c>
      <c r="F2" s="61">
        <v>2</v>
      </c>
      <c r="G2" s="61">
        <v>3</v>
      </c>
      <c r="H2" s="61">
        <v>4</v>
      </c>
      <c r="I2" s="62">
        <v>5</v>
      </c>
      <c r="J2" s="60">
        <v>1</v>
      </c>
      <c r="K2" s="61">
        <v>2</v>
      </c>
      <c r="L2" s="61">
        <v>3</v>
      </c>
      <c r="M2" s="61">
        <v>4</v>
      </c>
      <c r="N2" s="62">
        <v>5</v>
      </c>
      <c r="O2" s="60">
        <v>1</v>
      </c>
      <c r="P2" s="61">
        <v>2</v>
      </c>
      <c r="Q2" s="61">
        <v>3</v>
      </c>
      <c r="R2" s="61">
        <v>4</v>
      </c>
      <c r="S2" s="62">
        <v>5</v>
      </c>
      <c r="T2" s="60">
        <v>1</v>
      </c>
      <c r="U2" s="61">
        <v>2</v>
      </c>
      <c r="V2" s="61">
        <v>3</v>
      </c>
      <c r="W2" s="61">
        <v>4</v>
      </c>
      <c r="X2" s="62">
        <v>5</v>
      </c>
      <c r="Y2" s="60">
        <v>1</v>
      </c>
      <c r="Z2" s="61">
        <v>2</v>
      </c>
      <c r="AA2" s="61">
        <v>3</v>
      </c>
      <c r="AB2" s="61">
        <v>4</v>
      </c>
      <c r="AC2" s="62">
        <v>5</v>
      </c>
      <c r="AD2" s="60">
        <v>1</v>
      </c>
      <c r="AE2" s="61">
        <v>2</v>
      </c>
      <c r="AF2" s="61">
        <v>3</v>
      </c>
      <c r="AG2" s="61">
        <v>4</v>
      </c>
      <c r="AH2" s="62">
        <v>5</v>
      </c>
      <c r="AI2" s="60">
        <v>1</v>
      </c>
      <c r="AJ2" s="61">
        <v>2</v>
      </c>
      <c r="AK2" s="61">
        <v>3</v>
      </c>
      <c r="AL2" s="61">
        <v>4</v>
      </c>
      <c r="AM2" s="62">
        <v>5</v>
      </c>
      <c r="AN2" s="60">
        <v>1</v>
      </c>
      <c r="AO2" s="61">
        <v>2</v>
      </c>
      <c r="AP2" s="61">
        <v>3</v>
      </c>
      <c r="AQ2" s="61">
        <v>4</v>
      </c>
      <c r="AR2" s="62">
        <v>5</v>
      </c>
      <c r="AS2" s="60">
        <v>1</v>
      </c>
      <c r="AT2" s="61">
        <v>2</v>
      </c>
      <c r="AU2" s="61">
        <v>3</v>
      </c>
      <c r="AV2" s="61">
        <v>4</v>
      </c>
      <c r="AW2" s="62">
        <v>5</v>
      </c>
      <c r="AX2" s="60">
        <v>1</v>
      </c>
      <c r="AY2" s="61">
        <v>2</v>
      </c>
      <c r="AZ2" s="61">
        <v>3</v>
      </c>
      <c r="BA2" s="61">
        <v>4</v>
      </c>
      <c r="BB2" s="62">
        <v>5</v>
      </c>
      <c r="BC2" s="60">
        <v>1</v>
      </c>
      <c r="BD2" s="61">
        <v>2</v>
      </c>
      <c r="BE2" s="61">
        <v>3</v>
      </c>
      <c r="BF2" s="61">
        <v>4</v>
      </c>
      <c r="BG2" s="62">
        <v>5</v>
      </c>
      <c r="BH2" s="60">
        <v>1</v>
      </c>
      <c r="BI2" s="61">
        <v>2</v>
      </c>
      <c r="BJ2" s="61">
        <v>3</v>
      </c>
      <c r="BK2" s="61">
        <v>4</v>
      </c>
      <c r="BL2" s="62">
        <v>5</v>
      </c>
      <c r="BM2" s="60">
        <v>1</v>
      </c>
      <c r="BN2" s="61">
        <v>2</v>
      </c>
      <c r="BO2" s="61">
        <v>3</v>
      </c>
      <c r="BP2" s="61">
        <v>4</v>
      </c>
      <c r="BQ2" s="62">
        <v>5</v>
      </c>
      <c r="BR2" s="60">
        <v>1</v>
      </c>
      <c r="BS2" s="61">
        <v>2</v>
      </c>
      <c r="BT2" s="61">
        <v>3</v>
      </c>
      <c r="BU2" s="61">
        <v>4</v>
      </c>
      <c r="BV2" s="62">
        <v>5</v>
      </c>
      <c r="BW2" s="60">
        <v>1</v>
      </c>
      <c r="BX2" s="61">
        <v>2</v>
      </c>
      <c r="BY2" s="61">
        <v>3</v>
      </c>
      <c r="BZ2" s="61">
        <v>4</v>
      </c>
      <c r="CA2" s="62">
        <v>5</v>
      </c>
      <c r="CB2" s="60">
        <v>1</v>
      </c>
      <c r="CC2" s="61">
        <v>2</v>
      </c>
      <c r="CD2" s="61">
        <v>3</v>
      </c>
      <c r="CE2" s="61">
        <v>4</v>
      </c>
      <c r="CF2" s="62">
        <v>5</v>
      </c>
      <c r="CG2" s="60">
        <v>1</v>
      </c>
      <c r="CH2" s="61">
        <v>2</v>
      </c>
      <c r="CI2" s="61">
        <v>3</v>
      </c>
      <c r="CJ2" s="61">
        <v>4</v>
      </c>
      <c r="CK2" s="62">
        <v>5</v>
      </c>
      <c r="CL2" s="60">
        <v>1</v>
      </c>
      <c r="CM2" s="61">
        <v>2</v>
      </c>
      <c r="CN2" s="61">
        <v>3</v>
      </c>
      <c r="CO2" s="61">
        <v>4</v>
      </c>
      <c r="CP2" s="62">
        <v>5</v>
      </c>
      <c r="CQ2" s="60">
        <v>1</v>
      </c>
      <c r="CR2" s="61">
        <v>2</v>
      </c>
      <c r="CS2" s="61">
        <v>3</v>
      </c>
      <c r="CT2" s="61">
        <v>4</v>
      </c>
      <c r="CU2" s="62">
        <v>5</v>
      </c>
      <c r="CV2" s="60">
        <v>1</v>
      </c>
      <c r="CW2" s="61">
        <v>2</v>
      </c>
      <c r="CX2" s="61">
        <v>3</v>
      </c>
      <c r="CY2" s="61">
        <v>4</v>
      </c>
      <c r="CZ2" s="62">
        <v>5</v>
      </c>
      <c r="DA2" s="60">
        <v>1</v>
      </c>
      <c r="DB2" s="61">
        <v>2</v>
      </c>
      <c r="DC2" s="61">
        <v>3</v>
      </c>
      <c r="DD2" s="61">
        <v>4</v>
      </c>
      <c r="DE2" s="62">
        <v>5</v>
      </c>
      <c r="DF2" s="60">
        <v>1</v>
      </c>
      <c r="DG2" s="61">
        <v>2</v>
      </c>
      <c r="DH2" s="61">
        <v>3</v>
      </c>
      <c r="DI2" s="61">
        <v>4</v>
      </c>
      <c r="DJ2" s="62">
        <v>5</v>
      </c>
      <c r="DK2" s="60">
        <v>1</v>
      </c>
      <c r="DL2" s="61">
        <v>2</v>
      </c>
      <c r="DM2" s="61">
        <v>3</v>
      </c>
      <c r="DN2" s="61">
        <v>4</v>
      </c>
      <c r="DO2" s="62">
        <v>5</v>
      </c>
      <c r="DP2" s="60">
        <v>1</v>
      </c>
      <c r="DQ2" s="61">
        <v>2</v>
      </c>
      <c r="DR2" s="61">
        <v>3</v>
      </c>
      <c r="DS2" s="61">
        <v>4</v>
      </c>
      <c r="DT2" s="62">
        <v>5</v>
      </c>
      <c r="DU2" s="60">
        <v>1</v>
      </c>
      <c r="DV2" s="61">
        <v>2</v>
      </c>
      <c r="DW2" s="61">
        <v>3</v>
      </c>
      <c r="DX2" s="61">
        <v>4</v>
      </c>
      <c r="DY2" s="62">
        <v>5</v>
      </c>
      <c r="DZ2" s="60">
        <v>1</v>
      </c>
      <c r="EA2" s="61">
        <v>2</v>
      </c>
      <c r="EB2" s="61">
        <v>3</v>
      </c>
      <c r="EC2" s="61">
        <v>4</v>
      </c>
      <c r="ED2" s="62">
        <v>5</v>
      </c>
      <c r="EE2" s="100" t="str">
        <f>Tabulka!AE3</f>
        <v>celkem</v>
      </c>
      <c r="EF2" s="147">
        <f>Tabulka!AF3</f>
        <v>0</v>
      </c>
    </row>
    <row r="3" spans="1:136" ht="14.4" thickTop="1">
      <c r="A3" s="98" t="str">
        <f>CONCATENATE($C$4," ",$C$5,D3)</f>
        <v>Jiří FialaVýhry</v>
      </c>
      <c r="B3" s="99" t="s">
        <v>52</v>
      </c>
      <c r="C3" s="102">
        <f>Tabulka!B4</f>
        <v>0</v>
      </c>
      <c r="D3" s="70" t="s">
        <v>23</v>
      </c>
      <c r="E3" s="57"/>
      <c r="F3" s="57"/>
      <c r="G3" s="57"/>
      <c r="H3" s="58"/>
      <c r="I3" s="59"/>
      <c r="J3" s="57"/>
      <c r="K3" s="57"/>
      <c r="L3" s="57"/>
      <c r="M3" s="58"/>
      <c r="N3" s="59"/>
      <c r="O3" s="57"/>
      <c r="P3" s="57"/>
      <c r="Q3" s="57"/>
      <c r="R3" s="58"/>
      <c r="S3" s="59"/>
      <c r="T3" s="57"/>
      <c r="U3" s="57"/>
      <c r="V3" s="57"/>
      <c r="W3" s="58"/>
      <c r="X3" s="59"/>
      <c r="Y3" s="57"/>
      <c r="Z3" s="57"/>
      <c r="AA3" s="57"/>
      <c r="AB3" s="58"/>
      <c r="AC3" s="59"/>
      <c r="AD3" s="57"/>
      <c r="AE3" s="57"/>
      <c r="AF3" s="57"/>
      <c r="AG3" s="58"/>
      <c r="AH3" s="59"/>
      <c r="AI3" s="57"/>
      <c r="AJ3" s="57"/>
      <c r="AK3" s="57"/>
      <c r="AL3" s="58"/>
      <c r="AM3" s="59"/>
      <c r="AN3" s="57"/>
      <c r="AO3" s="57"/>
      <c r="AP3" s="57"/>
      <c r="AQ3" s="58"/>
      <c r="AR3" s="59"/>
      <c r="AS3" s="57"/>
      <c r="AT3" s="57"/>
      <c r="AU3" s="57"/>
      <c r="AV3" s="58"/>
      <c r="AW3" s="59"/>
      <c r="AX3" s="57"/>
      <c r="AY3" s="57"/>
      <c r="AZ3" s="57"/>
      <c r="BA3" s="58"/>
      <c r="BB3" s="59"/>
      <c r="BC3" s="57"/>
      <c r="BD3" s="57"/>
      <c r="BE3" s="57"/>
      <c r="BF3" s="58"/>
      <c r="BG3" s="59"/>
      <c r="BH3" s="57"/>
      <c r="BI3" s="57"/>
      <c r="BJ3" s="57"/>
      <c r="BK3" s="58"/>
      <c r="BL3" s="59"/>
      <c r="BM3" s="57"/>
      <c r="BN3" s="57"/>
      <c r="BO3" s="57"/>
      <c r="BP3" s="58"/>
      <c r="BQ3" s="59"/>
      <c r="BR3" s="57"/>
      <c r="BS3" s="57"/>
      <c r="BT3" s="57"/>
      <c r="BU3" s="58"/>
      <c r="BV3" s="59"/>
      <c r="BW3" s="57"/>
      <c r="BX3" s="57"/>
      <c r="BY3" s="57"/>
      <c r="BZ3" s="58"/>
      <c r="CA3" s="59"/>
      <c r="CB3" s="57"/>
      <c r="CC3" s="57"/>
      <c r="CD3" s="57"/>
      <c r="CE3" s="58"/>
      <c r="CF3" s="59"/>
      <c r="CG3" s="57"/>
      <c r="CH3" s="57"/>
      <c r="CI3" s="57"/>
      <c r="CJ3" s="58"/>
      <c r="CK3" s="59"/>
      <c r="CL3" s="57"/>
      <c r="CM3" s="57"/>
      <c r="CN3" s="57"/>
      <c r="CO3" s="58"/>
      <c r="CP3" s="59"/>
      <c r="CQ3" s="57"/>
      <c r="CR3" s="57"/>
      <c r="CS3" s="57"/>
      <c r="CT3" s="58"/>
      <c r="CU3" s="59"/>
      <c r="CV3" s="57"/>
      <c r="CW3" s="57"/>
      <c r="CX3" s="57"/>
      <c r="CY3" s="58"/>
      <c r="CZ3" s="59"/>
      <c r="DA3" s="57"/>
      <c r="DB3" s="57"/>
      <c r="DC3" s="57"/>
      <c r="DD3" s="58"/>
      <c r="DE3" s="59"/>
      <c r="DF3" s="57"/>
      <c r="DG3" s="57"/>
      <c r="DH3" s="57"/>
      <c r="DI3" s="58"/>
      <c r="DJ3" s="59"/>
      <c r="DK3" s="57"/>
      <c r="DL3" s="57"/>
      <c r="DM3" s="57"/>
      <c r="DN3" s="58"/>
      <c r="DO3" s="59"/>
      <c r="DP3" s="57"/>
      <c r="DQ3" s="57"/>
      <c r="DR3" s="57"/>
      <c r="DS3" s="58"/>
      <c r="DT3" s="59"/>
      <c r="DU3" s="57"/>
      <c r="DV3" s="57"/>
      <c r="DW3" s="57"/>
      <c r="DX3" s="58"/>
      <c r="DY3" s="59"/>
      <c r="DZ3" s="57"/>
      <c r="EA3" s="57"/>
      <c r="EB3" s="57"/>
      <c r="EC3" s="58"/>
      <c r="ED3" s="59"/>
      <c r="EE3" s="113">
        <f t="shared" ref="EE3:EE8" si="0">IF(OR(SUM(Jiří_Fiala)&lt;1),-90000,SUM(E3:ED3))</f>
        <v>-90000</v>
      </c>
      <c r="EF3" s="114"/>
    </row>
    <row r="4" spans="1:136" ht="13.8">
      <c r="A4" s="98" t="str">
        <f t="shared" ref="A4:A10" si="1">CONCATENATE($C$4," ",$C$5,D4)</f>
        <v>Jiří FialaProhry</v>
      </c>
      <c r="B4" s="99" t="s">
        <v>52</v>
      </c>
      <c r="C4" s="103" t="str">
        <f>Tabulka!B5</f>
        <v>Jiří</v>
      </c>
      <c r="D4" s="104" t="s">
        <v>24</v>
      </c>
      <c r="E4" s="3"/>
      <c r="F4" s="3"/>
      <c r="G4" s="3"/>
      <c r="H4" s="1"/>
      <c r="I4" s="2"/>
      <c r="J4" s="3"/>
      <c r="K4" s="3"/>
      <c r="L4" s="3"/>
      <c r="M4" s="1"/>
      <c r="N4" s="2"/>
      <c r="O4" s="3"/>
      <c r="P4" s="3"/>
      <c r="Q4" s="3"/>
      <c r="R4" s="1"/>
      <c r="S4" s="2"/>
      <c r="T4" s="3"/>
      <c r="U4" s="3"/>
      <c r="V4" s="3"/>
      <c r="W4" s="1"/>
      <c r="X4" s="2"/>
      <c r="Y4" s="3"/>
      <c r="Z4" s="3"/>
      <c r="AA4" s="3"/>
      <c r="AB4" s="1"/>
      <c r="AC4" s="2"/>
      <c r="AD4" s="3"/>
      <c r="AE4" s="3"/>
      <c r="AF4" s="3"/>
      <c r="AG4" s="1"/>
      <c r="AH4" s="2"/>
      <c r="AI4" s="3"/>
      <c r="AJ4" s="3"/>
      <c r="AK4" s="3"/>
      <c r="AL4" s="1"/>
      <c r="AM4" s="2"/>
      <c r="AN4" s="3"/>
      <c r="AO4" s="3"/>
      <c r="AP4" s="3"/>
      <c r="AQ4" s="1"/>
      <c r="AR4" s="2"/>
      <c r="AS4" s="3"/>
      <c r="AT4" s="3"/>
      <c r="AU4" s="3"/>
      <c r="AV4" s="1"/>
      <c r="AW4" s="2"/>
      <c r="AX4" s="3"/>
      <c r="AY4" s="3"/>
      <c r="AZ4" s="3"/>
      <c r="BA4" s="1"/>
      <c r="BB4" s="2"/>
      <c r="BC4" s="3"/>
      <c r="BD4" s="3"/>
      <c r="BE4" s="3"/>
      <c r="BF4" s="1"/>
      <c r="BG4" s="2"/>
      <c r="BH4" s="3"/>
      <c r="BI4" s="3"/>
      <c r="BJ4" s="3"/>
      <c r="BK4" s="1"/>
      <c r="BL4" s="2"/>
      <c r="BM4" s="3"/>
      <c r="BN4" s="3"/>
      <c r="BO4" s="3"/>
      <c r="BP4" s="1"/>
      <c r="BQ4" s="2"/>
      <c r="BR4" s="3"/>
      <c r="BS4" s="3"/>
      <c r="BT4" s="3"/>
      <c r="BU4" s="1"/>
      <c r="BV4" s="2"/>
      <c r="BW4" s="3"/>
      <c r="BX4" s="3"/>
      <c r="BY4" s="3"/>
      <c r="BZ4" s="1"/>
      <c r="CA4" s="2"/>
      <c r="CB4" s="3"/>
      <c r="CC4" s="3"/>
      <c r="CD4" s="3"/>
      <c r="CE4" s="1"/>
      <c r="CF4" s="2"/>
      <c r="CG4" s="3"/>
      <c r="CH4" s="3"/>
      <c r="CI4" s="3"/>
      <c r="CJ4" s="1"/>
      <c r="CK4" s="2"/>
      <c r="CL4" s="3"/>
      <c r="CM4" s="3"/>
      <c r="CN4" s="3"/>
      <c r="CO4" s="1"/>
      <c r="CP4" s="2"/>
      <c r="CQ4" s="3"/>
      <c r="CR4" s="3"/>
      <c r="CS4" s="3"/>
      <c r="CT4" s="1"/>
      <c r="CU4" s="2"/>
      <c r="CV4" s="3"/>
      <c r="CW4" s="3"/>
      <c r="CX4" s="3"/>
      <c r="CY4" s="1"/>
      <c r="CZ4" s="2"/>
      <c r="DA4" s="3"/>
      <c r="DB4" s="3"/>
      <c r="DC4" s="3"/>
      <c r="DD4" s="1"/>
      <c r="DE4" s="2"/>
      <c r="DF4" s="3"/>
      <c r="DG4" s="3"/>
      <c r="DH4" s="3"/>
      <c r="DI4" s="1"/>
      <c r="DJ4" s="2"/>
      <c r="DK4" s="3"/>
      <c r="DL4" s="3"/>
      <c r="DM4" s="3"/>
      <c r="DN4" s="1"/>
      <c r="DO4" s="2"/>
      <c r="DP4" s="3"/>
      <c r="DQ4" s="3"/>
      <c r="DR4" s="3"/>
      <c r="DS4" s="1"/>
      <c r="DT4" s="2"/>
      <c r="DU4" s="3"/>
      <c r="DV4" s="3"/>
      <c r="DW4" s="3"/>
      <c r="DX4" s="1"/>
      <c r="DY4" s="2"/>
      <c r="DZ4" s="3"/>
      <c r="EA4" s="3"/>
      <c r="EB4" s="3"/>
      <c r="EC4" s="1"/>
      <c r="ED4" s="2"/>
      <c r="EE4" s="115">
        <f t="shared" si="0"/>
        <v>-90000</v>
      </c>
      <c r="EF4" s="116">
        <f>SUM(EE3-EE4)</f>
        <v>0</v>
      </c>
    </row>
    <row r="5" spans="1:136" ht="13.8">
      <c r="A5" s="98" t="str">
        <f t="shared" si="1"/>
        <v>Jiří FialaPlaceno panáků</v>
      </c>
      <c r="B5" s="99" t="s">
        <v>52</v>
      </c>
      <c r="C5" s="103" t="str">
        <f>Tabulka!B6</f>
        <v>Fiala</v>
      </c>
      <c r="D5" s="104" t="s">
        <v>39</v>
      </c>
      <c r="E5" s="3"/>
      <c r="F5" s="3"/>
      <c r="G5" s="3"/>
      <c r="H5" s="1"/>
      <c r="I5" s="2"/>
      <c r="J5" s="3"/>
      <c r="K5" s="3"/>
      <c r="L5" s="3"/>
      <c r="M5" s="1"/>
      <c r="N5" s="2"/>
      <c r="O5" s="3"/>
      <c r="P5" s="3"/>
      <c r="Q5" s="3"/>
      <c r="R5" s="1"/>
      <c r="S5" s="2"/>
      <c r="T5" s="3"/>
      <c r="U5" s="3"/>
      <c r="V5" s="3"/>
      <c r="W5" s="1"/>
      <c r="X5" s="2"/>
      <c r="Y5" s="3"/>
      <c r="Z5" s="3"/>
      <c r="AA5" s="3"/>
      <c r="AB5" s="1"/>
      <c r="AC5" s="2"/>
      <c r="AD5" s="3"/>
      <c r="AE5" s="3"/>
      <c r="AF5" s="3"/>
      <c r="AG5" s="1"/>
      <c r="AH5" s="2"/>
      <c r="AI5" s="3"/>
      <c r="AJ5" s="3"/>
      <c r="AK5" s="3"/>
      <c r="AL5" s="1"/>
      <c r="AM5" s="2"/>
      <c r="AN5" s="3"/>
      <c r="AO5" s="3"/>
      <c r="AP5" s="3"/>
      <c r="AQ5" s="1"/>
      <c r="AR5" s="2"/>
      <c r="AS5" s="3"/>
      <c r="AT5" s="3"/>
      <c r="AU5" s="3"/>
      <c r="AV5" s="1"/>
      <c r="AW5" s="2"/>
      <c r="AX5" s="3"/>
      <c r="AY5" s="3"/>
      <c r="AZ5" s="3"/>
      <c r="BA5" s="1"/>
      <c r="BB5" s="2"/>
      <c r="BC5" s="3"/>
      <c r="BD5" s="3"/>
      <c r="BE5" s="3"/>
      <c r="BF5" s="1"/>
      <c r="BG5" s="2"/>
      <c r="BH5" s="3"/>
      <c r="BI5" s="3"/>
      <c r="BJ5" s="3"/>
      <c r="BK5" s="1"/>
      <c r="BL5" s="2"/>
      <c r="BM5" s="3"/>
      <c r="BN5" s="3"/>
      <c r="BO5" s="3"/>
      <c r="BP5" s="1"/>
      <c r="BQ5" s="2"/>
      <c r="BR5" s="3"/>
      <c r="BS5" s="3"/>
      <c r="BT5" s="3"/>
      <c r="BU5" s="1"/>
      <c r="BV5" s="2"/>
      <c r="BW5" s="3"/>
      <c r="BX5" s="3"/>
      <c r="BY5" s="3"/>
      <c r="BZ5" s="1"/>
      <c r="CA5" s="2"/>
      <c r="CB5" s="3"/>
      <c r="CC5" s="3"/>
      <c r="CD5" s="3"/>
      <c r="CE5" s="1"/>
      <c r="CF5" s="2"/>
      <c r="CG5" s="3"/>
      <c r="CH5" s="3"/>
      <c r="CI5" s="3"/>
      <c r="CJ5" s="1"/>
      <c r="CK5" s="2"/>
      <c r="CL5" s="3"/>
      <c r="CM5" s="3"/>
      <c r="CN5" s="3"/>
      <c r="CO5" s="1"/>
      <c r="CP5" s="2"/>
      <c r="CQ5" s="3"/>
      <c r="CR5" s="3"/>
      <c r="CS5" s="3"/>
      <c r="CT5" s="1"/>
      <c r="CU5" s="2"/>
      <c r="CV5" s="3"/>
      <c r="CW5" s="3"/>
      <c r="CX5" s="3"/>
      <c r="CY5" s="1"/>
      <c r="CZ5" s="2"/>
      <c r="DA5" s="3"/>
      <c r="DB5" s="3"/>
      <c r="DC5" s="3"/>
      <c r="DD5" s="1"/>
      <c r="DE5" s="2"/>
      <c r="DF5" s="3"/>
      <c r="DG5" s="3"/>
      <c r="DH5" s="3"/>
      <c r="DI5" s="1"/>
      <c r="DJ5" s="2"/>
      <c r="DK5" s="3"/>
      <c r="DL5" s="3"/>
      <c r="DM5" s="3"/>
      <c r="DN5" s="1"/>
      <c r="DO5" s="2"/>
      <c r="DP5" s="3"/>
      <c r="DQ5" s="3"/>
      <c r="DR5" s="3"/>
      <c r="DS5" s="1"/>
      <c r="DT5" s="2"/>
      <c r="DU5" s="3"/>
      <c r="DV5" s="3"/>
      <c r="DW5" s="3"/>
      <c r="DX5" s="1"/>
      <c r="DY5" s="2"/>
      <c r="DZ5" s="3"/>
      <c r="EA5" s="3"/>
      <c r="EB5" s="3"/>
      <c r="EC5" s="1"/>
      <c r="ED5" s="2"/>
      <c r="EE5" s="115">
        <f t="shared" si="0"/>
        <v>-90000</v>
      </c>
      <c r="EF5" s="117"/>
    </row>
    <row r="6" spans="1:136" ht="13.8">
      <c r="A6" s="98" t="str">
        <f t="shared" si="1"/>
        <v>Jiří FialaPřehozy</v>
      </c>
      <c r="B6" s="99" t="s">
        <v>52</v>
      </c>
      <c r="C6" s="103">
        <f>Tabulka!B7</f>
        <v>0</v>
      </c>
      <c r="D6" s="104" t="s">
        <v>25</v>
      </c>
      <c r="E6" s="3"/>
      <c r="F6" s="3"/>
      <c r="G6" s="3"/>
      <c r="H6" s="1"/>
      <c r="I6" s="2"/>
      <c r="J6" s="3"/>
      <c r="K6" s="3"/>
      <c r="L6" s="3"/>
      <c r="M6" s="1"/>
      <c r="N6" s="2"/>
      <c r="O6" s="3"/>
      <c r="P6" s="3"/>
      <c r="Q6" s="3"/>
      <c r="R6" s="1"/>
      <c r="S6" s="2"/>
      <c r="T6" s="3"/>
      <c r="U6" s="3"/>
      <c r="V6" s="3"/>
      <c r="W6" s="1"/>
      <c r="X6" s="2"/>
      <c r="Y6" s="3"/>
      <c r="Z6" s="3"/>
      <c r="AA6" s="3"/>
      <c r="AB6" s="1"/>
      <c r="AC6" s="2"/>
      <c r="AD6" s="3"/>
      <c r="AE6" s="3"/>
      <c r="AF6" s="3"/>
      <c r="AG6" s="1"/>
      <c r="AH6" s="2"/>
      <c r="AI6" s="3"/>
      <c r="AJ6" s="3"/>
      <c r="AK6" s="3"/>
      <c r="AL6" s="1"/>
      <c r="AM6" s="2"/>
      <c r="AN6" s="3"/>
      <c r="AO6" s="3"/>
      <c r="AP6" s="3"/>
      <c r="AQ6" s="1"/>
      <c r="AR6" s="2"/>
      <c r="AS6" s="3"/>
      <c r="AT6" s="3"/>
      <c r="AU6" s="3"/>
      <c r="AV6" s="1"/>
      <c r="AW6" s="2"/>
      <c r="AX6" s="3"/>
      <c r="AY6" s="3"/>
      <c r="AZ6" s="3"/>
      <c r="BA6" s="1"/>
      <c r="BB6" s="2"/>
      <c r="BC6" s="3"/>
      <c r="BD6" s="3"/>
      <c r="BE6" s="3"/>
      <c r="BF6" s="1"/>
      <c r="BG6" s="2"/>
      <c r="BH6" s="3"/>
      <c r="BI6" s="3"/>
      <c r="BJ6" s="3"/>
      <c r="BK6" s="1"/>
      <c r="BL6" s="2"/>
      <c r="BM6" s="3"/>
      <c r="BN6" s="3"/>
      <c r="BO6" s="3"/>
      <c r="BP6" s="1"/>
      <c r="BQ6" s="2"/>
      <c r="BR6" s="3"/>
      <c r="BS6" s="3"/>
      <c r="BT6" s="3"/>
      <c r="BU6" s="1"/>
      <c r="BV6" s="2"/>
      <c r="BW6" s="3"/>
      <c r="BX6" s="3"/>
      <c r="BY6" s="3"/>
      <c r="BZ6" s="1"/>
      <c r="CA6" s="2"/>
      <c r="CB6" s="3"/>
      <c r="CC6" s="3"/>
      <c r="CD6" s="3"/>
      <c r="CE6" s="1"/>
      <c r="CF6" s="2"/>
      <c r="CG6" s="3"/>
      <c r="CH6" s="3"/>
      <c r="CI6" s="3"/>
      <c r="CJ6" s="1"/>
      <c r="CK6" s="2"/>
      <c r="CL6" s="3"/>
      <c r="CM6" s="3"/>
      <c r="CN6" s="3"/>
      <c r="CO6" s="1"/>
      <c r="CP6" s="2"/>
      <c r="CQ6" s="3"/>
      <c r="CR6" s="3"/>
      <c r="CS6" s="3"/>
      <c r="CT6" s="1"/>
      <c r="CU6" s="2"/>
      <c r="CV6" s="3"/>
      <c r="CW6" s="3"/>
      <c r="CX6" s="3"/>
      <c r="CY6" s="1"/>
      <c r="CZ6" s="2"/>
      <c r="DA6" s="3"/>
      <c r="DB6" s="3"/>
      <c r="DC6" s="3"/>
      <c r="DD6" s="1"/>
      <c r="DE6" s="2"/>
      <c r="DF6" s="3"/>
      <c r="DG6" s="3"/>
      <c r="DH6" s="3"/>
      <c r="DI6" s="1"/>
      <c r="DJ6" s="2"/>
      <c r="DK6" s="3"/>
      <c r="DL6" s="3"/>
      <c r="DM6" s="3"/>
      <c r="DN6" s="1"/>
      <c r="DO6" s="2"/>
      <c r="DP6" s="3"/>
      <c r="DQ6" s="3"/>
      <c r="DR6" s="3"/>
      <c r="DS6" s="1"/>
      <c r="DT6" s="2"/>
      <c r="DU6" s="3"/>
      <c r="DV6" s="3"/>
      <c r="DW6" s="3"/>
      <c r="DX6" s="1"/>
      <c r="DY6" s="2"/>
      <c r="DZ6" s="3"/>
      <c r="EA6" s="3"/>
      <c r="EB6" s="3"/>
      <c r="EC6" s="1"/>
      <c r="ED6" s="2"/>
      <c r="EE6" s="115">
        <f t="shared" si="0"/>
        <v>-90000</v>
      </c>
      <c r="EF6" s="117"/>
    </row>
    <row r="7" spans="1:136" ht="13.8">
      <c r="A7" s="98" t="str">
        <f t="shared" si="1"/>
        <v>Jiří FialaPoč. kol</v>
      </c>
      <c r="B7" s="99" t="s">
        <v>52</v>
      </c>
      <c r="C7" s="103">
        <f>Tabulka!B8</f>
        <v>0</v>
      </c>
      <c r="D7" s="104" t="s">
        <v>37</v>
      </c>
      <c r="E7" s="3"/>
      <c r="F7" s="3"/>
      <c r="G7" s="3"/>
      <c r="H7" s="1"/>
      <c r="I7" s="2"/>
      <c r="J7" s="3"/>
      <c r="K7" s="3"/>
      <c r="L7" s="3"/>
      <c r="M7" s="1"/>
      <c r="N7" s="2"/>
      <c r="O7" s="3"/>
      <c r="P7" s="3"/>
      <c r="Q7" s="3"/>
      <c r="R7" s="1"/>
      <c r="S7" s="2"/>
      <c r="T7" s="3"/>
      <c r="U7" s="3"/>
      <c r="V7" s="3"/>
      <c r="W7" s="1"/>
      <c r="X7" s="2"/>
      <c r="Y7" s="3"/>
      <c r="Z7" s="3"/>
      <c r="AA7" s="3"/>
      <c r="AB7" s="1"/>
      <c r="AC7" s="2"/>
      <c r="AD7" s="3"/>
      <c r="AE7" s="3"/>
      <c r="AF7" s="3"/>
      <c r="AG7" s="1"/>
      <c r="AH7" s="2"/>
      <c r="AI7" s="3"/>
      <c r="AJ7" s="3"/>
      <c r="AK7" s="3"/>
      <c r="AL7" s="1"/>
      <c r="AM7" s="2"/>
      <c r="AN7" s="3"/>
      <c r="AO7" s="3"/>
      <c r="AP7" s="3"/>
      <c r="AQ7" s="1"/>
      <c r="AR7" s="2"/>
      <c r="AS7" s="3"/>
      <c r="AT7" s="3"/>
      <c r="AU7" s="3"/>
      <c r="AV7" s="1"/>
      <c r="AW7" s="2"/>
      <c r="AX7" s="3"/>
      <c r="AY7" s="3"/>
      <c r="AZ7" s="3"/>
      <c r="BA7" s="1"/>
      <c r="BB7" s="2"/>
      <c r="BC7" s="3"/>
      <c r="BD7" s="3"/>
      <c r="BE7" s="3"/>
      <c r="BF7" s="1"/>
      <c r="BG7" s="2"/>
      <c r="BH7" s="3"/>
      <c r="BI7" s="3"/>
      <c r="BJ7" s="3"/>
      <c r="BK7" s="1"/>
      <c r="BL7" s="2"/>
      <c r="BM7" s="3"/>
      <c r="BN7" s="3"/>
      <c r="BO7" s="3"/>
      <c r="BP7" s="1"/>
      <c r="BQ7" s="2"/>
      <c r="BR7" s="3"/>
      <c r="BS7" s="3"/>
      <c r="BT7" s="3"/>
      <c r="BU7" s="1"/>
      <c r="BV7" s="2"/>
      <c r="BW7" s="3"/>
      <c r="BX7" s="3"/>
      <c r="BY7" s="3"/>
      <c r="BZ7" s="1"/>
      <c r="CA7" s="2"/>
      <c r="CB7" s="3"/>
      <c r="CC7" s="3"/>
      <c r="CD7" s="3"/>
      <c r="CE7" s="1"/>
      <c r="CF7" s="2"/>
      <c r="CG7" s="3"/>
      <c r="CH7" s="3"/>
      <c r="CI7" s="3"/>
      <c r="CJ7" s="1"/>
      <c r="CK7" s="2"/>
      <c r="CL7" s="3"/>
      <c r="CM7" s="3"/>
      <c r="CN7" s="3"/>
      <c r="CO7" s="1"/>
      <c r="CP7" s="2"/>
      <c r="CQ7" s="3"/>
      <c r="CR7" s="3"/>
      <c r="CS7" s="3"/>
      <c r="CT7" s="1"/>
      <c r="CU7" s="2"/>
      <c r="CV7" s="3"/>
      <c r="CW7" s="3"/>
      <c r="CX7" s="3"/>
      <c r="CY7" s="1"/>
      <c r="CZ7" s="2"/>
      <c r="DA7" s="3"/>
      <c r="DB7" s="3"/>
      <c r="DC7" s="3"/>
      <c r="DD7" s="1"/>
      <c r="DE7" s="2"/>
      <c r="DF7" s="3"/>
      <c r="DG7" s="3"/>
      <c r="DH7" s="3"/>
      <c r="DI7" s="1"/>
      <c r="DJ7" s="2"/>
      <c r="DK7" s="3"/>
      <c r="DL7" s="3"/>
      <c r="DM7" s="3"/>
      <c r="DN7" s="1"/>
      <c r="DO7" s="2"/>
      <c r="DP7" s="3"/>
      <c r="DQ7" s="3"/>
      <c r="DR7" s="3"/>
      <c r="DS7" s="1"/>
      <c r="DT7" s="2"/>
      <c r="DU7" s="3"/>
      <c r="DV7" s="3"/>
      <c r="DW7" s="3"/>
      <c r="DX7" s="1"/>
      <c r="DY7" s="2"/>
      <c r="DZ7" s="3"/>
      <c r="EA7" s="3"/>
      <c r="EB7" s="3"/>
      <c r="EC7" s="1"/>
      <c r="ED7" s="2"/>
      <c r="EE7" s="115">
        <f t="shared" si="0"/>
        <v>-90000</v>
      </c>
      <c r="EF7" s="117"/>
    </row>
    <row r="8" spans="1:136" ht="13.8">
      <c r="A8" s="98" t="str">
        <f t="shared" si="1"/>
        <v>Jiří FialaPočet konečných bodů</v>
      </c>
      <c r="B8" s="99" t="s">
        <v>52</v>
      </c>
      <c r="C8" s="103"/>
      <c r="D8" s="104" t="s">
        <v>48</v>
      </c>
      <c r="E8" s="3"/>
      <c r="F8" s="3"/>
      <c r="G8" s="3"/>
      <c r="H8" s="1"/>
      <c r="I8" s="2"/>
      <c r="J8" s="3"/>
      <c r="K8" s="3"/>
      <c r="L8" s="3"/>
      <c r="M8" s="1"/>
      <c r="N8" s="2"/>
      <c r="O8" s="3"/>
      <c r="P8" s="3"/>
      <c r="Q8" s="3"/>
      <c r="R8" s="1"/>
      <c r="S8" s="2"/>
      <c r="T8" s="3"/>
      <c r="U8" s="3"/>
      <c r="V8" s="3"/>
      <c r="W8" s="1"/>
      <c r="X8" s="2"/>
      <c r="Y8" s="3"/>
      <c r="Z8" s="3"/>
      <c r="AA8" s="3"/>
      <c r="AB8" s="1"/>
      <c r="AC8" s="2"/>
      <c r="AD8" s="3"/>
      <c r="AE8" s="3"/>
      <c r="AF8" s="3"/>
      <c r="AG8" s="1"/>
      <c r="AH8" s="2"/>
      <c r="AI8" s="3"/>
      <c r="AJ8" s="3"/>
      <c r="AK8" s="3"/>
      <c r="AL8" s="1"/>
      <c r="AM8" s="2"/>
      <c r="AN8" s="3"/>
      <c r="AO8" s="3"/>
      <c r="AP8" s="3"/>
      <c r="AQ8" s="1"/>
      <c r="AR8" s="2"/>
      <c r="AS8" s="3"/>
      <c r="AT8" s="3"/>
      <c r="AU8" s="3"/>
      <c r="AV8" s="1"/>
      <c r="AW8" s="2"/>
      <c r="AX8" s="3"/>
      <c r="AY8" s="3"/>
      <c r="AZ8" s="3"/>
      <c r="BA8" s="1"/>
      <c r="BB8" s="2"/>
      <c r="BC8" s="3"/>
      <c r="BD8" s="3"/>
      <c r="BE8" s="3"/>
      <c r="BF8" s="1"/>
      <c r="BG8" s="2"/>
      <c r="BH8" s="3"/>
      <c r="BI8" s="3"/>
      <c r="BJ8" s="3"/>
      <c r="BK8" s="1"/>
      <c r="BL8" s="2"/>
      <c r="BM8" s="3"/>
      <c r="BN8" s="3"/>
      <c r="BO8" s="3"/>
      <c r="BP8" s="1"/>
      <c r="BQ8" s="2"/>
      <c r="BR8" s="3"/>
      <c r="BS8" s="3"/>
      <c r="BT8" s="3"/>
      <c r="BU8" s="1"/>
      <c r="BV8" s="2"/>
      <c r="BW8" s="3"/>
      <c r="BX8" s="3"/>
      <c r="BY8" s="3"/>
      <c r="BZ8" s="1"/>
      <c r="CA8" s="2"/>
      <c r="CB8" s="3"/>
      <c r="CC8" s="3"/>
      <c r="CD8" s="3"/>
      <c r="CE8" s="1"/>
      <c r="CF8" s="2"/>
      <c r="CG8" s="3"/>
      <c r="CH8" s="3"/>
      <c r="CI8" s="3"/>
      <c r="CJ8" s="1"/>
      <c r="CK8" s="2"/>
      <c r="CL8" s="3"/>
      <c r="CM8" s="3"/>
      <c r="CN8" s="3"/>
      <c r="CO8" s="1"/>
      <c r="CP8" s="2"/>
      <c r="CQ8" s="3"/>
      <c r="CR8" s="3"/>
      <c r="CS8" s="3"/>
      <c r="CT8" s="1"/>
      <c r="CU8" s="2"/>
      <c r="CV8" s="3"/>
      <c r="CW8" s="3"/>
      <c r="CX8" s="3"/>
      <c r="CY8" s="1"/>
      <c r="CZ8" s="2"/>
      <c r="DA8" s="3"/>
      <c r="DB8" s="3"/>
      <c r="DC8" s="3"/>
      <c r="DD8" s="1"/>
      <c r="DE8" s="2"/>
      <c r="DF8" s="3"/>
      <c r="DG8" s="3"/>
      <c r="DH8" s="3"/>
      <c r="DI8" s="1"/>
      <c r="DJ8" s="2"/>
      <c r="DK8" s="3"/>
      <c r="DL8" s="3"/>
      <c r="DM8" s="3"/>
      <c r="DN8" s="1"/>
      <c r="DO8" s="2"/>
      <c r="DP8" s="3"/>
      <c r="DQ8" s="3"/>
      <c r="DR8" s="3"/>
      <c r="DS8" s="1"/>
      <c r="DT8" s="2"/>
      <c r="DU8" s="3"/>
      <c r="DV8" s="3"/>
      <c r="DW8" s="3"/>
      <c r="DX8" s="1"/>
      <c r="DY8" s="2"/>
      <c r="DZ8" s="3"/>
      <c r="EA8" s="3"/>
      <c r="EB8" s="3"/>
      <c r="EC8" s="1"/>
      <c r="ED8" s="2"/>
      <c r="EE8" s="115">
        <f t="shared" si="0"/>
        <v>-90000</v>
      </c>
      <c r="EF8" s="117"/>
    </row>
    <row r="9" spans="1:136" ht="13.8">
      <c r="A9" s="98" t="str">
        <f t="shared" si="1"/>
        <v>Jiří FialaPrůměr konečných bodů na kolo</v>
      </c>
      <c r="B9" s="99" t="s">
        <v>52</v>
      </c>
      <c r="C9" s="103"/>
      <c r="D9" s="105" t="s">
        <v>49</v>
      </c>
      <c r="E9" s="84" t="str">
        <f>IF(E8&lt;&gt;"",AVERAGE($E8:E$8),"")</f>
        <v/>
      </c>
      <c r="F9" s="84" t="str">
        <f>IF(F8&lt;&gt;"",AVERAGE($E8:F$8),"")</f>
        <v/>
      </c>
      <c r="G9" s="84" t="str">
        <f>IF(G8&lt;&gt;"",AVERAGE($E8:G$8),"")</f>
        <v/>
      </c>
      <c r="H9" s="84" t="str">
        <f>IF(H8&lt;&gt;"",AVERAGE($E8:H$8),"")</f>
        <v/>
      </c>
      <c r="I9" s="129" t="str">
        <f>IF(I8&lt;&gt;"",AVERAGE($E8:I$8),"")</f>
        <v/>
      </c>
      <c r="J9" s="84" t="str">
        <f>IF(J8&lt;&gt;"",AVERAGE($E8:J$8),"")</f>
        <v/>
      </c>
      <c r="K9" s="84" t="str">
        <f>IF(K8&lt;&gt;"",AVERAGE($E8:K$8),"")</f>
        <v/>
      </c>
      <c r="L9" s="84" t="str">
        <f>IF(L8&lt;&gt;"",AVERAGE($E8:L$8),"")</f>
        <v/>
      </c>
      <c r="M9" s="84" t="str">
        <f>IF(M8&lt;&gt;"",AVERAGE($E8:M$8),"")</f>
        <v/>
      </c>
      <c r="N9" s="129" t="str">
        <f>IF(N8&lt;&gt;"",AVERAGE($E8:N$8),"")</f>
        <v/>
      </c>
      <c r="O9" s="84" t="str">
        <f>IF(O8&lt;&gt;"",AVERAGE($E8:O$8),"")</f>
        <v/>
      </c>
      <c r="P9" s="84" t="str">
        <f>IF(P8&lt;&gt;"",AVERAGE($E8:P$8),"")</f>
        <v/>
      </c>
      <c r="Q9" s="84" t="str">
        <f>IF(Q8&lt;&gt;"",AVERAGE($E8:Q$8),"")</f>
        <v/>
      </c>
      <c r="R9" s="84" t="str">
        <f>IF(R8&lt;&gt;"",AVERAGE($E8:R$8),"")</f>
        <v/>
      </c>
      <c r="S9" s="129" t="str">
        <f>IF(S8&lt;&gt;"",AVERAGE($E8:S$8),"")</f>
        <v/>
      </c>
      <c r="T9" s="84" t="str">
        <f>IF(T8&lt;&gt;"",AVERAGE($E8:T$8),"")</f>
        <v/>
      </c>
      <c r="U9" s="84" t="str">
        <f>IF(U8&lt;&gt;"",AVERAGE($E8:U$8),"")</f>
        <v/>
      </c>
      <c r="V9" s="84" t="str">
        <f>IF(V8&lt;&gt;"",AVERAGE($E8:V$8),"")</f>
        <v/>
      </c>
      <c r="W9" s="84" t="str">
        <f>IF(W8&lt;&gt;"",AVERAGE($E8:W$8),"")</f>
        <v/>
      </c>
      <c r="X9" s="129" t="str">
        <f>IF(X8&lt;&gt;"",AVERAGE($E8:X$8),"")</f>
        <v/>
      </c>
      <c r="Y9" s="84" t="str">
        <f>IF(Y8&lt;&gt;"",AVERAGE($E8:Y$8),"")</f>
        <v/>
      </c>
      <c r="Z9" s="84" t="str">
        <f>IF(Z8&lt;&gt;"",AVERAGE($E8:Z$8),"")</f>
        <v/>
      </c>
      <c r="AA9" s="84" t="str">
        <f>IF(AA8&lt;&gt;"",AVERAGE($E8:AA$8),"")</f>
        <v/>
      </c>
      <c r="AB9" s="84" t="str">
        <f>IF(AB8&lt;&gt;"",AVERAGE($E8:AB$8),"")</f>
        <v/>
      </c>
      <c r="AC9" s="129" t="str">
        <f>IF(AC8&lt;&gt;"",AVERAGE($E8:AC$8),"")</f>
        <v/>
      </c>
      <c r="AD9" s="84" t="str">
        <f>IF(AD8&lt;&gt;"",AVERAGE($E8:AD$8),"")</f>
        <v/>
      </c>
      <c r="AE9" s="84" t="str">
        <f>IF(AE8&lt;&gt;"",AVERAGE($E8:AE$8),"")</f>
        <v/>
      </c>
      <c r="AF9" s="84" t="str">
        <f>IF(AF8&lt;&gt;"",AVERAGE($E8:AF$8),"")</f>
        <v/>
      </c>
      <c r="AG9" s="84" t="str">
        <f>IF(AG8&lt;&gt;"",AVERAGE($E8:AG$8),"")</f>
        <v/>
      </c>
      <c r="AH9" s="129" t="str">
        <f>IF(AH8&lt;&gt;"",AVERAGE($E8:AH$8),"")</f>
        <v/>
      </c>
      <c r="AI9" s="84" t="str">
        <f>IF(AI8&lt;&gt;"",AVERAGE($E8:AI$8),"")</f>
        <v/>
      </c>
      <c r="AJ9" s="84" t="str">
        <f>IF(AJ8&lt;&gt;"",AVERAGE($E8:AJ$8),"")</f>
        <v/>
      </c>
      <c r="AK9" s="84" t="str">
        <f>IF(AK8&lt;&gt;"",AVERAGE($E8:AK$8),"")</f>
        <v/>
      </c>
      <c r="AL9" s="84" t="str">
        <f>IF(AL8&lt;&gt;"",AVERAGE($E8:AL$8),"")</f>
        <v/>
      </c>
      <c r="AM9" s="129" t="str">
        <f>IF(AM8&lt;&gt;"",AVERAGE($E8:AM$8),"")</f>
        <v/>
      </c>
      <c r="AN9" s="84" t="str">
        <f>IF(AN8&lt;&gt;"",AVERAGE($E8:AN$8),"")</f>
        <v/>
      </c>
      <c r="AO9" s="84" t="str">
        <f>IF(AO8&lt;&gt;"",AVERAGE($E8:AO$8),"")</f>
        <v/>
      </c>
      <c r="AP9" s="84" t="str">
        <f>IF(AP8&lt;&gt;"",AVERAGE($E8:AP$8),"")</f>
        <v/>
      </c>
      <c r="AQ9" s="84" t="str">
        <f>IF(AQ8&lt;&gt;"",AVERAGE($E8:AQ$8),"")</f>
        <v/>
      </c>
      <c r="AR9" s="129" t="str">
        <f>IF(AR8&lt;&gt;"",AVERAGE($E8:AR$8),"")</f>
        <v/>
      </c>
      <c r="AS9" s="84" t="str">
        <f>IF(AS8&lt;&gt;"",AVERAGE($E8:AS$8),"")</f>
        <v/>
      </c>
      <c r="AT9" s="84" t="str">
        <f>IF(AT8&lt;&gt;"",AVERAGE($E8:AT$8),"")</f>
        <v/>
      </c>
      <c r="AU9" s="84" t="str">
        <f>IF(AU8&lt;&gt;"",AVERAGE($E8:AU$8),"")</f>
        <v/>
      </c>
      <c r="AV9" s="84" t="str">
        <f>IF(AV8&lt;&gt;"",AVERAGE($E8:AV$8),"")</f>
        <v/>
      </c>
      <c r="AW9" s="129" t="str">
        <f>IF(AW8&lt;&gt;"",AVERAGE($E8:AW$8),"")</f>
        <v/>
      </c>
      <c r="AX9" s="84" t="str">
        <f>IF(AX8&lt;&gt;"",AVERAGE($E8:AX$8),"")</f>
        <v/>
      </c>
      <c r="AY9" s="84" t="str">
        <f>IF(AY8&lt;&gt;"",AVERAGE($E8:AY$8),"")</f>
        <v/>
      </c>
      <c r="AZ9" s="84" t="str">
        <f>IF(AZ8&lt;&gt;"",AVERAGE($E8:AZ$8),"")</f>
        <v/>
      </c>
      <c r="BA9" s="84" t="str">
        <f>IF(BA8&lt;&gt;"",AVERAGE($E8:BA$8),"")</f>
        <v/>
      </c>
      <c r="BB9" s="129" t="str">
        <f>IF(BB8&lt;&gt;"",AVERAGE($E8:BB$8),"")</f>
        <v/>
      </c>
      <c r="BC9" s="84" t="str">
        <f>IF(BC8&lt;&gt;"",AVERAGE($E8:BC$8),"")</f>
        <v/>
      </c>
      <c r="BD9" s="84" t="str">
        <f>IF(BD8&lt;&gt;"",AVERAGE($E8:BD$8),"")</f>
        <v/>
      </c>
      <c r="BE9" s="84" t="str">
        <f>IF(BE8&lt;&gt;"",AVERAGE($E8:BE$8),"")</f>
        <v/>
      </c>
      <c r="BF9" s="84" t="str">
        <f>IF(BF8&lt;&gt;"",AVERAGE($E8:BF$8),"")</f>
        <v/>
      </c>
      <c r="BG9" s="129" t="str">
        <f>IF(BG8&lt;&gt;"",AVERAGE($E8:BG$8),"")</f>
        <v/>
      </c>
      <c r="BH9" s="84" t="str">
        <f>IF(BH8&lt;&gt;"",AVERAGE($E8:BH$8),"")</f>
        <v/>
      </c>
      <c r="BI9" s="84" t="str">
        <f>IF(BI8&lt;&gt;"",AVERAGE($E8:BI$8),"")</f>
        <v/>
      </c>
      <c r="BJ9" s="84" t="str">
        <f>IF(BJ8&lt;&gt;"",AVERAGE($E8:BJ$8),"")</f>
        <v/>
      </c>
      <c r="BK9" s="84" t="str">
        <f>IF(BK8&lt;&gt;"",AVERAGE($E8:BK$8),"")</f>
        <v/>
      </c>
      <c r="BL9" s="129" t="str">
        <f>IF(BL8&lt;&gt;"",AVERAGE($E8:BL$8),"")</f>
        <v/>
      </c>
      <c r="BM9" s="84" t="str">
        <f>IF(BM8&lt;&gt;"",AVERAGE($E8:BM$8),"")</f>
        <v/>
      </c>
      <c r="BN9" s="84" t="str">
        <f>IF(BN8&lt;&gt;"",AVERAGE($E8:BN$8),"")</f>
        <v/>
      </c>
      <c r="BO9" s="84" t="str">
        <f>IF(BO8&lt;&gt;"",AVERAGE($E8:BO$8),"")</f>
        <v/>
      </c>
      <c r="BP9" s="84" t="str">
        <f>IF(BP8&lt;&gt;"",AVERAGE($E8:BP$8),"")</f>
        <v/>
      </c>
      <c r="BQ9" s="129" t="str">
        <f>IF(BQ8&lt;&gt;"",AVERAGE($E8:BQ$8),"")</f>
        <v/>
      </c>
      <c r="BR9" s="84" t="str">
        <f>IF(BR8&lt;&gt;"",AVERAGE($E8:BR$8),"")</f>
        <v/>
      </c>
      <c r="BS9" s="84" t="str">
        <f>IF(BS8&lt;&gt;"",AVERAGE($E8:BS$8),"")</f>
        <v/>
      </c>
      <c r="BT9" s="84" t="str">
        <f>IF(BT8&lt;&gt;"",AVERAGE($E8:BT$8),"")</f>
        <v/>
      </c>
      <c r="BU9" s="84" t="str">
        <f>IF(BU8&lt;&gt;"",AVERAGE($E8:BU$8),"")</f>
        <v/>
      </c>
      <c r="BV9" s="129" t="str">
        <f>IF(BV8&lt;&gt;"",AVERAGE($E8:BV$8),"")</f>
        <v/>
      </c>
      <c r="BW9" s="84" t="str">
        <f>IF(BW8&lt;&gt;"",AVERAGE($E8:BW$8),"")</f>
        <v/>
      </c>
      <c r="BX9" s="84" t="str">
        <f>IF(BX8&lt;&gt;"",AVERAGE($E8:BX$8),"")</f>
        <v/>
      </c>
      <c r="BY9" s="84" t="str">
        <f>IF(BY8&lt;&gt;"",AVERAGE($E8:BY$8),"")</f>
        <v/>
      </c>
      <c r="BZ9" s="84" t="str">
        <f>IF(BZ8&lt;&gt;"",AVERAGE($E8:BZ$8),"")</f>
        <v/>
      </c>
      <c r="CA9" s="129" t="str">
        <f>IF(CA8&lt;&gt;"",AVERAGE($E8:CA$8),"")</f>
        <v/>
      </c>
      <c r="CB9" s="84" t="str">
        <f>IF(CB8&lt;&gt;"",AVERAGE($E8:CB$8),"")</f>
        <v/>
      </c>
      <c r="CC9" s="84" t="str">
        <f>IF(CC8&lt;&gt;"",AVERAGE($E8:CC$8),"")</f>
        <v/>
      </c>
      <c r="CD9" s="84" t="str">
        <f>IF(CD8&lt;&gt;"",AVERAGE($E8:CD$8),"")</f>
        <v/>
      </c>
      <c r="CE9" s="84" t="str">
        <f>IF(CE8&lt;&gt;"",AVERAGE($E8:CE$8),"")</f>
        <v/>
      </c>
      <c r="CF9" s="129" t="str">
        <f>IF(CF8&lt;&gt;"",AVERAGE($E8:CF$8),"")</f>
        <v/>
      </c>
      <c r="CG9" s="84" t="str">
        <f>IF(CG8&lt;&gt;"",AVERAGE($E8:CG$8),"")</f>
        <v/>
      </c>
      <c r="CH9" s="84" t="str">
        <f>IF(CH8&lt;&gt;"",AVERAGE($E8:CH$8),"")</f>
        <v/>
      </c>
      <c r="CI9" s="84" t="str">
        <f>IF(CI8&lt;&gt;"",AVERAGE($E8:CI$8),"")</f>
        <v/>
      </c>
      <c r="CJ9" s="84" t="str">
        <f>IF(CJ8&lt;&gt;"",AVERAGE($E8:CJ$8),"")</f>
        <v/>
      </c>
      <c r="CK9" s="129" t="str">
        <f>IF(CK8&lt;&gt;"",AVERAGE($E8:CK$8),"")</f>
        <v/>
      </c>
      <c r="CL9" s="84" t="str">
        <f>IF(CL8&lt;&gt;"",AVERAGE($E8:CL$8),"")</f>
        <v/>
      </c>
      <c r="CM9" s="84" t="str">
        <f>IF(CM8&lt;&gt;"",AVERAGE($E8:CM$8),"")</f>
        <v/>
      </c>
      <c r="CN9" s="84" t="str">
        <f>IF(CN8&lt;&gt;"",AVERAGE($E8:CN$8),"")</f>
        <v/>
      </c>
      <c r="CO9" s="84" t="str">
        <f>IF(CO8&lt;&gt;"",AVERAGE($E8:CO$8),"")</f>
        <v/>
      </c>
      <c r="CP9" s="129" t="str">
        <f>IF(CP8&lt;&gt;"",AVERAGE($E8:CP$8),"")</f>
        <v/>
      </c>
      <c r="CQ9" s="84" t="str">
        <f>IF(CQ8&lt;&gt;"",AVERAGE($E8:CQ$8),"")</f>
        <v/>
      </c>
      <c r="CR9" s="84" t="str">
        <f>IF(CR8&lt;&gt;"",AVERAGE($E8:CR$8),"")</f>
        <v/>
      </c>
      <c r="CS9" s="84" t="str">
        <f>IF(CS8&lt;&gt;"",AVERAGE($E8:CS$8),"")</f>
        <v/>
      </c>
      <c r="CT9" s="84" t="str">
        <f>IF(CT8&lt;&gt;"",AVERAGE($E8:CT$8),"")</f>
        <v/>
      </c>
      <c r="CU9" s="129" t="str">
        <f>IF(CU8&lt;&gt;"",AVERAGE($E8:CU$8),"")</f>
        <v/>
      </c>
      <c r="CV9" s="84" t="str">
        <f>IF(CV8&lt;&gt;"",AVERAGE($E8:CV$8),"")</f>
        <v/>
      </c>
      <c r="CW9" s="84" t="str">
        <f>IF(CW8&lt;&gt;"",AVERAGE($E8:CW$8),"")</f>
        <v/>
      </c>
      <c r="CX9" s="84" t="str">
        <f>IF(CX8&lt;&gt;"",AVERAGE($E8:CX$8),"")</f>
        <v/>
      </c>
      <c r="CY9" s="84" t="str">
        <f>IF(CY8&lt;&gt;"",AVERAGE($E8:CY$8),"")</f>
        <v/>
      </c>
      <c r="CZ9" s="129" t="str">
        <f>IF(CZ8&lt;&gt;"",AVERAGE($E8:CZ$8),"")</f>
        <v/>
      </c>
      <c r="DA9" s="84" t="str">
        <f>IF(DA8&lt;&gt;"",AVERAGE($E8:DA$8),"")</f>
        <v/>
      </c>
      <c r="DB9" s="84" t="str">
        <f>IF(DB8&lt;&gt;"",AVERAGE($E8:DB$8),"")</f>
        <v/>
      </c>
      <c r="DC9" s="84" t="str">
        <f>IF(DC8&lt;&gt;"",AVERAGE($E8:DC$8),"")</f>
        <v/>
      </c>
      <c r="DD9" s="84" t="str">
        <f>IF(DD8&lt;&gt;"",AVERAGE($E8:DD$8),"")</f>
        <v/>
      </c>
      <c r="DE9" s="129" t="str">
        <f>IF(DE8&lt;&gt;"",AVERAGE($E8:DE$8),"")</f>
        <v/>
      </c>
      <c r="DF9" s="84" t="str">
        <f>IF(DF8&lt;&gt;"",AVERAGE($E8:DF$8),"")</f>
        <v/>
      </c>
      <c r="DG9" s="84" t="str">
        <f>IF(DG8&lt;&gt;"",AVERAGE($E8:DG$8),"")</f>
        <v/>
      </c>
      <c r="DH9" s="84" t="str">
        <f>IF(DH8&lt;&gt;"",AVERAGE($E8:DH$8),"")</f>
        <v/>
      </c>
      <c r="DI9" s="84" t="str">
        <f>IF(DI8&lt;&gt;"",AVERAGE($E8:DI$8),"")</f>
        <v/>
      </c>
      <c r="DJ9" s="129" t="str">
        <f>IF(DJ8&lt;&gt;"",AVERAGE($E8:DJ$8),"")</f>
        <v/>
      </c>
      <c r="DK9" s="84" t="str">
        <f>IF(DK8&lt;&gt;"",AVERAGE($E8:DK$8),"")</f>
        <v/>
      </c>
      <c r="DL9" s="84" t="str">
        <f>IF(DL8&lt;&gt;"",AVERAGE($E8:DL$8),"")</f>
        <v/>
      </c>
      <c r="DM9" s="84" t="str">
        <f>IF(DM8&lt;&gt;"",AVERAGE($E8:DM$8),"")</f>
        <v/>
      </c>
      <c r="DN9" s="84" t="str">
        <f>IF(DN8&lt;&gt;"",AVERAGE($E8:DN$8),"")</f>
        <v/>
      </c>
      <c r="DO9" s="129" t="str">
        <f>IF(DO8&lt;&gt;"",AVERAGE($E8:DO$8),"")</f>
        <v/>
      </c>
      <c r="DP9" s="84" t="str">
        <f>IF(DP8&lt;&gt;"",AVERAGE($E8:DP$8),"")</f>
        <v/>
      </c>
      <c r="DQ9" s="84" t="str">
        <f>IF(DQ8&lt;&gt;"",AVERAGE($E8:DQ$8),"")</f>
        <v/>
      </c>
      <c r="DR9" s="84" t="str">
        <f>IF(DR8&lt;&gt;"",AVERAGE($E8:DR$8),"")</f>
        <v/>
      </c>
      <c r="DS9" s="84" t="str">
        <f>IF(DS8&lt;&gt;"",AVERAGE($E8:DS$8),"")</f>
        <v/>
      </c>
      <c r="DT9" s="129" t="str">
        <f>IF(DT8&lt;&gt;"",AVERAGE($E8:DT$8),"")</f>
        <v/>
      </c>
      <c r="DU9" s="84" t="str">
        <f>IF(DU8&lt;&gt;"",AVERAGE($E8:DU$8),"")</f>
        <v/>
      </c>
      <c r="DV9" s="84" t="str">
        <f>IF(DV8&lt;&gt;"",AVERAGE($E8:DV$8),"")</f>
        <v/>
      </c>
      <c r="DW9" s="84" t="str">
        <f>IF(DW8&lt;&gt;"",AVERAGE($E8:DW$8),"")</f>
        <v/>
      </c>
      <c r="DX9" s="84" t="str">
        <f>IF(DX8&lt;&gt;"",AVERAGE($E8:DX$8),"")</f>
        <v/>
      </c>
      <c r="DY9" s="129" t="str">
        <f>IF(DY8&lt;&gt;"",AVERAGE($E8:DY$8),"")</f>
        <v/>
      </c>
      <c r="DZ9" s="84" t="str">
        <f>IF(DZ8&lt;&gt;"",AVERAGE($E8:DZ$8),"")</f>
        <v/>
      </c>
      <c r="EA9" s="84" t="str">
        <f>IF(EA8&lt;&gt;"",AVERAGE($E8:EA$8),"")</f>
        <v/>
      </c>
      <c r="EB9" s="84" t="str">
        <f>IF(EB8&lt;&gt;"",AVERAGE($E8:EB$8),"")</f>
        <v/>
      </c>
      <c r="EC9" s="84" t="str">
        <f>IF(EC8&lt;&gt;"",AVERAGE($E8:EC$8),"")</f>
        <v/>
      </c>
      <c r="ED9" s="129" t="str">
        <f>IF(ED8&lt;&gt;"",AVERAGE($E8:ED$8),"")</f>
        <v/>
      </c>
      <c r="EE9" s="118">
        <f>IF(SUM(Jiří_Fiala)&lt;1,-90000,EE8/COUNT(E8:ED8))</f>
        <v>-90000</v>
      </c>
      <c r="EF9" s="119"/>
    </row>
    <row r="10" spans="1:136" ht="14.4" thickBot="1">
      <c r="A10" s="98" t="str">
        <f t="shared" si="1"/>
        <v>Jiří FialaPočet šipek</v>
      </c>
      <c r="B10" s="99" t="s">
        <v>52</v>
      </c>
      <c r="C10" s="106"/>
      <c r="D10" s="70" t="s">
        <v>44</v>
      </c>
      <c r="E10" s="4"/>
      <c r="F10" s="4"/>
      <c r="G10" s="4"/>
      <c r="H10" s="4"/>
      <c r="I10" s="5"/>
      <c r="J10" s="4"/>
      <c r="K10" s="4"/>
      <c r="L10" s="4"/>
      <c r="M10" s="4"/>
      <c r="N10" s="5"/>
      <c r="O10" s="4"/>
      <c r="P10" s="4"/>
      <c r="Q10" s="4"/>
      <c r="R10" s="4"/>
      <c r="S10" s="5"/>
      <c r="T10" s="4"/>
      <c r="U10" s="4"/>
      <c r="V10" s="4"/>
      <c r="W10" s="4"/>
      <c r="X10" s="5"/>
      <c r="Y10" s="4"/>
      <c r="Z10" s="4"/>
      <c r="AA10" s="4"/>
      <c r="AB10" s="4"/>
      <c r="AC10" s="5"/>
      <c r="AD10" s="4"/>
      <c r="AE10" s="4"/>
      <c r="AF10" s="4"/>
      <c r="AG10" s="4"/>
      <c r="AH10" s="5"/>
      <c r="AI10" s="4"/>
      <c r="AJ10" s="4"/>
      <c r="AK10" s="4"/>
      <c r="AL10" s="4"/>
      <c r="AM10" s="5"/>
      <c r="AN10" s="4"/>
      <c r="AO10" s="4"/>
      <c r="AP10" s="4"/>
      <c r="AQ10" s="4"/>
      <c r="AR10" s="5"/>
      <c r="AS10" s="4"/>
      <c r="AT10" s="4"/>
      <c r="AU10" s="4"/>
      <c r="AV10" s="4"/>
      <c r="AW10" s="5"/>
      <c r="AX10" s="4"/>
      <c r="AY10" s="4"/>
      <c r="AZ10" s="4"/>
      <c r="BA10" s="4"/>
      <c r="BB10" s="5"/>
      <c r="BC10" s="4"/>
      <c r="BD10" s="4"/>
      <c r="BE10" s="4"/>
      <c r="BF10" s="4"/>
      <c r="BG10" s="5"/>
      <c r="BH10" s="4"/>
      <c r="BI10" s="4"/>
      <c r="BJ10" s="4"/>
      <c r="BK10" s="4"/>
      <c r="BL10" s="5"/>
      <c r="BM10" s="4"/>
      <c r="BN10" s="4"/>
      <c r="BO10" s="4"/>
      <c r="BP10" s="4"/>
      <c r="BQ10" s="5"/>
      <c r="BR10" s="4"/>
      <c r="BS10" s="4"/>
      <c r="BT10" s="4"/>
      <c r="BU10" s="4"/>
      <c r="BV10" s="5"/>
      <c r="BW10" s="4"/>
      <c r="BX10" s="4"/>
      <c r="BY10" s="4"/>
      <c r="BZ10" s="4"/>
      <c r="CA10" s="5"/>
      <c r="CB10" s="4"/>
      <c r="CC10" s="4"/>
      <c r="CD10" s="4"/>
      <c r="CE10" s="4"/>
      <c r="CF10" s="5"/>
      <c r="CG10" s="4"/>
      <c r="CH10" s="4"/>
      <c r="CI10" s="4"/>
      <c r="CJ10" s="4"/>
      <c r="CK10" s="5"/>
      <c r="CL10" s="4"/>
      <c r="CM10" s="4"/>
      <c r="CN10" s="4"/>
      <c r="CO10" s="4"/>
      <c r="CP10" s="5"/>
      <c r="CQ10" s="4"/>
      <c r="CR10" s="4"/>
      <c r="CS10" s="4"/>
      <c r="CT10" s="4"/>
      <c r="CU10" s="5"/>
      <c r="CV10" s="4"/>
      <c r="CW10" s="4"/>
      <c r="CX10" s="4"/>
      <c r="CY10" s="4"/>
      <c r="CZ10" s="5"/>
      <c r="DA10" s="4"/>
      <c r="DB10" s="4"/>
      <c r="DC10" s="4"/>
      <c r="DD10" s="4"/>
      <c r="DE10" s="5"/>
      <c r="DF10" s="4"/>
      <c r="DG10" s="4"/>
      <c r="DH10" s="4"/>
      <c r="DI10" s="4"/>
      <c r="DJ10" s="5"/>
      <c r="DK10" s="4"/>
      <c r="DL10" s="4"/>
      <c r="DM10" s="4"/>
      <c r="DN10" s="4"/>
      <c r="DO10" s="5"/>
      <c r="DP10" s="4"/>
      <c r="DQ10" s="4"/>
      <c r="DR10" s="4"/>
      <c r="DS10" s="4"/>
      <c r="DT10" s="5"/>
      <c r="DU10" s="4"/>
      <c r="DV10" s="4"/>
      <c r="DW10" s="4"/>
      <c r="DX10" s="4"/>
      <c r="DY10" s="5"/>
      <c r="DZ10" s="4"/>
      <c r="EA10" s="4"/>
      <c r="EB10" s="4"/>
      <c r="EC10" s="4"/>
      <c r="ED10" s="5"/>
      <c r="EE10" s="120">
        <f>IF(OR(SUM(Jiří_Fiala)&lt;1),-90000,SUM(E10:ED10))</f>
        <v>-90000</v>
      </c>
      <c r="EF10" s="121"/>
    </row>
    <row r="11" spans="1:136" ht="14.4" thickTop="1">
      <c r="A11" s="98" t="str">
        <f t="shared" ref="A11:A18" si="2">CONCATENATE($C$12," ",$C$13,D11)</f>
        <v>Libor HruškaVýhry</v>
      </c>
      <c r="B11" s="99" t="s">
        <v>53</v>
      </c>
      <c r="C11" s="77">
        <f>Tabulka!B9</f>
        <v>0</v>
      </c>
      <c r="D11" s="77" t="s">
        <v>23</v>
      </c>
      <c r="E11" s="24">
        <v>1</v>
      </c>
      <c r="F11" s="24"/>
      <c r="G11" s="24"/>
      <c r="H11" s="24"/>
      <c r="I11" s="25"/>
      <c r="J11" s="24">
        <v>1</v>
      </c>
      <c r="K11" s="24"/>
      <c r="L11" s="24"/>
      <c r="M11" s="24"/>
      <c r="N11" s="25"/>
      <c r="O11" s="24">
        <v>0</v>
      </c>
      <c r="P11" s="24"/>
      <c r="Q11" s="24"/>
      <c r="R11" s="24"/>
      <c r="S11" s="25"/>
      <c r="T11" s="24">
        <v>1</v>
      </c>
      <c r="U11" s="24"/>
      <c r="V11" s="24"/>
      <c r="W11" s="24"/>
      <c r="X11" s="25"/>
      <c r="Y11" s="24">
        <v>1</v>
      </c>
      <c r="Z11" s="24"/>
      <c r="AA11" s="24"/>
      <c r="AB11" s="24"/>
      <c r="AC11" s="25"/>
      <c r="AD11" s="24">
        <v>0</v>
      </c>
      <c r="AE11" s="24"/>
      <c r="AF11" s="24"/>
      <c r="AG11" s="24"/>
      <c r="AH11" s="25"/>
      <c r="AI11" s="24">
        <v>0</v>
      </c>
      <c r="AJ11" s="24"/>
      <c r="AK11" s="24"/>
      <c r="AL11" s="24"/>
      <c r="AM11" s="25"/>
      <c r="AN11" s="24"/>
      <c r="AO11" s="24"/>
      <c r="AP11" s="24"/>
      <c r="AQ11" s="24"/>
      <c r="AR11" s="25"/>
      <c r="AS11" s="24">
        <v>0</v>
      </c>
      <c r="AT11" s="24"/>
      <c r="AU11" s="24"/>
      <c r="AV11" s="24"/>
      <c r="AW11" s="25"/>
      <c r="AX11" s="24">
        <v>3</v>
      </c>
      <c r="AY11" s="24"/>
      <c r="AZ11" s="24"/>
      <c r="BA11" s="24"/>
      <c r="BB11" s="25"/>
      <c r="BC11" s="24">
        <v>0</v>
      </c>
      <c r="BD11" s="24"/>
      <c r="BE11" s="24"/>
      <c r="BF11" s="24"/>
      <c r="BG11" s="25"/>
      <c r="BH11" s="24"/>
      <c r="BI11" s="24"/>
      <c r="BJ11" s="24"/>
      <c r="BK11" s="24"/>
      <c r="BL11" s="25"/>
      <c r="BM11" s="24"/>
      <c r="BN11" s="24"/>
      <c r="BO11" s="24"/>
      <c r="BP11" s="24"/>
      <c r="BQ11" s="25"/>
      <c r="BR11" s="24"/>
      <c r="BS11" s="24"/>
      <c r="BT11" s="24"/>
      <c r="BU11" s="24"/>
      <c r="BV11" s="25"/>
      <c r="BW11" s="24"/>
      <c r="BX11" s="24"/>
      <c r="BY11" s="24"/>
      <c r="BZ11" s="24"/>
      <c r="CA11" s="25"/>
      <c r="CB11" s="24"/>
      <c r="CC11" s="24"/>
      <c r="CD11" s="24"/>
      <c r="CE11" s="24"/>
      <c r="CF11" s="25"/>
      <c r="CG11" s="24"/>
      <c r="CH11" s="24"/>
      <c r="CI11" s="24"/>
      <c r="CJ11" s="24"/>
      <c r="CK11" s="25"/>
      <c r="CL11" s="24"/>
      <c r="CM11" s="24"/>
      <c r="CN11" s="24"/>
      <c r="CO11" s="24"/>
      <c r="CP11" s="25"/>
      <c r="CQ11" s="24"/>
      <c r="CR11" s="24"/>
      <c r="CS11" s="24"/>
      <c r="CT11" s="24"/>
      <c r="CU11" s="25"/>
      <c r="CV11" s="24"/>
      <c r="CW11" s="24"/>
      <c r="CX11" s="24"/>
      <c r="CY11" s="24"/>
      <c r="CZ11" s="25"/>
      <c r="DA11" s="24"/>
      <c r="DB11" s="24"/>
      <c r="DC11" s="24"/>
      <c r="DD11" s="24"/>
      <c r="DE11" s="25"/>
      <c r="DF11" s="24"/>
      <c r="DG11" s="24"/>
      <c r="DH11" s="24"/>
      <c r="DI11" s="24"/>
      <c r="DJ11" s="25"/>
      <c r="DK11" s="24"/>
      <c r="DL11" s="24"/>
      <c r="DM11" s="24"/>
      <c r="DN11" s="24"/>
      <c r="DO11" s="25"/>
      <c r="DP11" s="24"/>
      <c r="DQ11" s="24"/>
      <c r="DR11" s="24"/>
      <c r="DS11" s="24"/>
      <c r="DT11" s="25"/>
      <c r="DU11" s="24"/>
      <c r="DV11" s="24"/>
      <c r="DW11" s="24"/>
      <c r="DX11" s="24"/>
      <c r="DY11" s="25"/>
      <c r="DZ11" s="24"/>
      <c r="EA11" s="24"/>
      <c r="EB11" s="24"/>
      <c r="EC11" s="24"/>
      <c r="ED11" s="25"/>
      <c r="EE11" s="122">
        <f t="shared" ref="EE11:EE16" si="3">IF(SUM(Libor_Hruška)&lt;1,-90000,SUM(C11:ED11))</f>
        <v>7</v>
      </c>
      <c r="EF11" s="123"/>
    </row>
    <row r="12" spans="1:136" ht="13.8">
      <c r="A12" s="98" t="str">
        <f t="shared" si="2"/>
        <v>Libor HruškaProhry</v>
      </c>
      <c r="B12" s="99" t="s">
        <v>53</v>
      </c>
      <c r="C12" s="82" t="str">
        <f>Tabulka!B10</f>
        <v>Libor</v>
      </c>
      <c r="D12" s="107" t="s">
        <v>24</v>
      </c>
      <c r="E12" s="26">
        <v>0</v>
      </c>
      <c r="F12" s="26"/>
      <c r="G12" s="26"/>
      <c r="H12" s="26"/>
      <c r="I12" s="27"/>
      <c r="J12" s="26">
        <v>0</v>
      </c>
      <c r="K12" s="26"/>
      <c r="L12" s="26"/>
      <c r="M12" s="26"/>
      <c r="N12" s="27"/>
      <c r="O12" s="26">
        <v>1</v>
      </c>
      <c r="P12" s="26"/>
      <c r="Q12" s="26"/>
      <c r="R12" s="26"/>
      <c r="S12" s="27"/>
      <c r="T12" s="26">
        <v>1</v>
      </c>
      <c r="U12" s="26"/>
      <c r="V12" s="26"/>
      <c r="W12" s="26"/>
      <c r="X12" s="27"/>
      <c r="Y12" s="26">
        <v>1</v>
      </c>
      <c r="Z12" s="26"/>
      <c r="AA12" s="26"/>
      <c r="AB12" s="26"/>
      <c r="AC12" s="27"/>
      <c r="AD12" s="26">
        <v>0</v>
      </c>
      <c r="AE12" s="26"/>
      <c r="AF12" s="26"/>
      <c r="AG12" s="26"/>
      <c r="AH12" s="27"/>
      <c r="AI12" s="26">
        <v>0</v>
      </c>
      <c r="AJ12" s="26"/>
      <c r="AK12" s="26"/>
      <c r="AL12" s="26"/>
      <c r="AM12" s="27"/>
      <c r="AN12" s="26"/>
      <c r="AO12" s="26"/>
      <c r="AP12" s="26"/>
      <c r="AQ12" s="26"/>
      <c r="AR12" s="27"/>
      <c r="AS12" s="26">
        <v>0</v>
      </c>
      <c r="AT12" s="26"/>
      <c r="AU12" s="26"/>
      <c r="AV12" s="26"/>
      <c r="AW12" s="27"/>
      <c r="AX12" s="26">
        <v>0</v>
      </c>
      <c r="AY12" s="26"/>
      <c r="AZ12" s="26"/>
      <c r="BA12" s="26"/>
      <c r="BB12" s="27"/>
      <c r="BC12" s="26">
        <v>0</v>
      </c>
      <c r="BD12" s="26"/>
      <c r="BE12" s="26"/>
      <c r="BF12" s="26"/>
      <c r="BG12" s="27"/>
      <c r="BH12" s="26"/>
      <c r="BI12" s="26"/>
      <c r="BJ12" s="26"/>
      <c r="BK12" s="26"/>
      <c r="BL12" s="27"/>
      <c r="BM12" s="26"/>
      <c r="BN12" s="26"/>
      <c r="BO12" s="26"/>
      <c r="BP12" s="26"/>
      <c r="BQ12" s="27"/>
      <c r="BR12" s="26"/>
      <c r="BS12" s="26"/>
      <c r="BT12" s="26"/>
      <c r="BU12" s="26"/>
      <c r="BV12" s="27"/>
      <c r="BW12" s="26"/>
      <c r="BX12" s="26"/>
      <c r="BY12" s="26"/>
      <c r="BZ12" s="26"/>
      <c r="CA12" s="27"/>
      <c r="CB12" s="26"/>
      <c r="CC12" s="26"/>
      <c r="CD12" s="26"/>
      <c r="CE12" s="26"/>
      <c r="CF12" s="27"/>
      <c r="CG12" s="26"/>
      <c r="CH12" s="26"/>
      <c r="CI12" s="26"/>
      <c r="CJ12" s="26"/>
      <c r="CK12" s="27"/>
      <c r="CL12" s="26"/>
      <c r="CM12" s="26"/>
      <c r="CN12" s="26"/>
      <c r="CO12" s="26"/>
      <c r="CP12" s="27"/>
      <c r="CQ12" s="26"/>
      <c r="CR12" s="26"/>
      <c r="CS12" s="26"/>
      <c r="CT12" s="26"/>
      <c r="CU12" s="27"/>
      <c r="CV12" s="26"/>
      <c r="CW12" s="26"/>
      <c r="CX12" s="26"/>
      <c r="CY12" s="26"/>
      <c r="CZ12" s="27"/>
      <c r="DA12" s="26"/>
      <c r="DB12" s="26"/>
      <c r="DC12" s="26"/>
      <c r="DD12" s="26"/>
      <c r="DE12" s="27"/>
      <c r="DF12" s="26"/>
      <c r="DG12" s="26"/>
      <c r="DH12" s="26"/>
      <c r="DI12" s="26"/>
      <c r="DJ12" s="27"/>
      <c r="DK12" s="26"/>
      <c r="DL12" s="26"/>
      <c r="DM12" s="26"/>
      <c r="DN12" s="26"/>
      <c r="DO12" s="27"/>
      <c r="DP12" s="26"/>
      <c r="DQ12" s="26"/>
      <c r="DR12" s="26"/>
      <c r="DS12" s="26"/>
      <c r="DT12" s="27"/>
      <c r="DU12" s="26"/>
      <c r="DV12" s="26"/>
      <c r="DW12" s="26"/>
      <c r="DX12" s="26"/>
      <c r="DY12" s="27"/>
      <c r="DZ12" s="26"/>
      <c r="EA12" s="26"/>
      <c r="EB12" s="26"/>
      <c r="EC12" s="26"/>
      <c r="ED12" s="27"/>
      <c r="EE12" s="124">
        <f t="shared" si="3"/>
        <v>3</v>
      </c>
      <c r="EF12" s="116">
        <f>SUM(EE11-EE12)</f>
        <v>4</v>
      </c>
    </row>
    <row r="13" spans="1:136" ht="13.8">
      <c r="A13" s="98" t="str">
        <f t="shared" si="2"/>
        <v>Libor HruškaPlaceno panáků</v>
      </c>
      <c r="B13" s="99" t="s">
        <v>53</v>
      </c>
      <c r="C13" s="82" t="str">
        <f>Tabulka!B11</f>
        <v>Hruška</v>
      </c>
      <c r="D13" s="107" t="s">
        <v>39</v>
      </c>
      <c r="E13" s="26">
        <v>0</v>
      </c>
      <c r="F13" s="26"/>
      <c r="G13" s="26"/>
      <c r="H13" s="26"/>
      <c r="I13" s="27"/>
      <c r="J13" s="26">
        <v>0</v>
      </c>
      <c r="K13" s="26"/>
      <c r="L13" s="26"/>
      <c r="M13" s="26"/>
      <c r="N13" s="27"/>
      <c r="O13" s="26">
        <v>1</v>
      </c>
      <c r="P13" s="26"/>
      <c r="Q13" s="26"/>
      <c r="R13" s="26"/>
      <c r="S13" s="27"/>
      <c r="T13" s="26">
        <v>1</v>
      </c>
      <c r="U13" s="26"/>
      <c r="V13" s="26"/>
      <c r="W13" s="26"/>
      <c r="X13" s="27"/>
      <c r="Y13" s="26">
        <v>1</v>
      </c>
      <c r="Z13" s="26"/>
      <c r="AA13" s="26"/>
      <c r="AB13" s="26"/>
      <c r="AC13" s="27"/>
      <c r="AD13" s="26">
        <v>0</v>
      </c>
      <c r="AE13" s="26"/>
      <c r="AF13" s="26"/>
      <c r="AG13" s="26"/>
      <c r="AH13" s="27"/>
      <c r="AI13" s="26">
        <v>0</v>
      </c>
      <c r="AJ13" s="26"/>
      <c r="AK13" s="26"/>
      <c r="AL13" s="26"/>
      <c r="AM13" s="27"/>
      <c r="AN13" s="26"/>
      <c r="AO13" s="26"/>
      <c r="AP13" s="26"/>
      <c r="AQ13" s="26"/>
      <c r="AR13" s="27"/>
      <c r="AS13" s="26">
        <v>0</v>
      </c>
      <c r="AT13" s="26"/>
      <c r="AU13" s="26"/>
      <c r="AV13" s="26"/>
      <c r="AW13" s="27"/>
      <c r="AX13" s="26">
        <v>0</v>
      </c>
      <c r="AY13" s="26"/>
      <c r="AZ13" s="26"/>
      <c r="BA13" s="26"/>
      <c r="BB13" s="27"/>
      <c r="BC13" s="26">
        <v>0</v>
      </c>
      <c r="BD13" s="26"/>
      <c r="BE13" s="26"/>
      <c r="BF13" s="26"/>
      <c r="BG13" s="27"/>
      <c r="BH13" s="26"/>
      <c r="BI13" s="26"/>
      <c r="BJ13" s="26"/>
      <c r="BK13" s="26"/>
      <c r="BL13" s="27"/>
      <c r="BM13" s="26"/>
      <c r="BN13" s="26"/>
      <c r="BO13" s="26"/>
      <c r="BP13" s="26"/>
      <c r="BQ13" s="27"/>
      <c r="BR13" s="26"/>
      <c r="BS13" s="26"/>
      <c r="BT13" s="26"/>
      <c r="BU13" s="26"/>
      <c r="BV13" s="27"/>
      <c r="BW13" s="26"/>
      <c r="BX13" s="26"/>
      <c r="BY13" s="26"/>
      <c r="BZ13" s="26"/>
      <c r="CA13" s="27"/>
      <c r="CB13" s="26"/>
      <c r="CC13" s="26"/>
      <c r="CD13" s="26"/>
      <c r="CE13" s="26"/>
      <c r="CF13" s="27"/>
      <c r="CG13" s="26"/>
      <c r="CH13" s="26"/>
      <c r="CI13" s="26"/>
      <c r="CJ13" s="26"/>
      <c r="CK13" s="27"/>
      <c r="CL13" s="26"/>
      <c r="CM13" s="26"/>
      <c r="CN13" s="26"/>
      <c r="CO13" s="26"/>
      <c r="CP13" s="27"/>
      <c r="CQ13" s="26"/>
      <c r="CR13" s="26"/>
      <c r="CS13" s="26"/>
      <c r="CT13" s="26"/>
      <c r="CU13" s="27"/>
      <c r="CV13" s="26"/>
      <c r="CW13" s="26"/>
      <c r="CX13" s="26"/>
      <c r="CY13" s="26"/>
      <c r="CZ13" s="27"/>
      <c r="DA13" s="26"/>
      <c r="DB13" s="26"/>
      <c r="DC13" s="26"/>
      <c r="DD13" s="26"/>
      <c r="DE13" s="27"/>
      <c r="DF13" s="26"/>
      <c r="DG13" s="26"/>
      <c r="DH13" s="26"/>
      <c r="DI13" s="26"/>
      <c r="DJ13" s="27"/>
      <c r="DK13" s="26"/>
      <c r="DL13" s="26"/>
      <c r="DM13" s="26"/>
      <c r="DN13" s="26"/>
      <c r="DO13" s="27"/>
      <c r="DP13" s="26"/>
      <c r="DQ13" s="26"/>
      <c r="DR13" s="26"/>
      <c r="DS13" s="26"/>
      <c r="DT13" s="27"/>
      <c r="DU13" s="26"/>
      <c r="DV13" s="26"/>
      <c r="DW13" s="26"/>
      <c r="DX13" s="26"/>
      <c r="DY13" s="27"/>
      <c r="DZ13" s="26"/>
      <c r="EA13" s="26"/>
      <c r="EB13" s="26"/>
      <c r="EC13" s="26"/>
      <c r="ED13" s="27"/>
      <c r="EE13" s="124">
        <f t="shared" si="3"/>
        <v>3</v>
      </c>
      <c r="EF13" s="119"/>
    </row>
    <row r="14" spans="1:136" ht="13.8">
      <c r="A14" s="98" t="str">
        <f t="shared" si="2"/>
        <v>Libor HruškaPřehozy</v>
      </c>
      <c r="B14" s="99" t="s">
        <v>53</v>
      </c>
      <c r="C14" s="82">
        <f>Tabulka!B12</f>
        <v>0</v>
      </c>
      <c r="D14" s="107" t="s">
        <v>25</v>
      </c>
      <c r="E14" s="26">
        <v>1</v>
      </c>
      <c r="F14" s="26"/>
      <c r="G14" s="26"/>
      <c r="H14" s="26"/>
      <c r="I14" s="27"/>
      <c r="J14" s="26">
        <v>0</v>
      </c>
      <c r="K14" s="26"/>
      <c r="L14" s="26"/>
      <c r="M14" s="26"/>
      <c r="N14" s="27"/>
      <c r="O14" s="26">
        <v>0</v>
      </c>
      <c r="P14" s="26"/>
      <c r="Q14" s="26"/>
      <c r="R14" s="26"/>
      <c r="S14" s="27"/>
      <c r="T14" s="26">
        <v>0</v>
      </c>
      <c r="U14" s="26"/>
      <c r="V14" s="26"/>
      <c r="W14" s="26"/>
      <c r="X14" s="27"/>
      <c r="Y14" s="26">
        <v>0</v>
      </c>
      <c r="Z14" s="26"/>
      <c r="AA14" s="26"/>
      <c r="AB14" s="26"/>
      <c r="AC14" s="27"/>
      <c r="AD14" s="26">
        <v>0</v>
      </c>
      <c r="AE14" s="26"/>
      <c r="AF14" s="26"/>
      <c r="AG14" s="26"/>
      <c r="AH14" s="27"/>
      <c r="AI14" s="26">
        <v>0</v>
      </c>
      <c r="AJ14" s="26"/>
      <c r="AK14" s="26"/>
      <c r="AL14" s="26"/>
      <c r="AM14" s="27"/>
      <c r="AN14" s="26"/>
      <c r="AO14" s="26"/>
      <c r="AP14" s="26"/>
      <c r="AQ14" s="26"/>
      <c r="AR14" s="27"/>
      <c r="AS14" s="26">
        <v>0</v>
      </c>
      <c r="AT14" s="26"/>
      <c r="AU14" s="26"/>
      <c r="AV14" s="26"/>
      <c r="AW14" s="27"/>
      <c r="AX14" s="26">
        <v>0</v>
      </c>
      <c r="AY14" s="26"/>
      <c r="AZ14" s="26"/>
      <c r="BA14" s="26"/>
      <c r="BB14" s="27"/>
      <c r="BC14" s="26">
        <v>0</v>
      </c>
      <c r="BD14" s="26"/>
      <c r="BE14" s="26"/>
      <c r="BF14" s="26"/>
      <c r="BG14" s="27"/>
      <c r="BH14" s="26"/>
      <c r="BI14" s="26"/>
      <c r="BJ14" s="26"/>
      <c r="BK14" s="26"/>
      <c r="BL14" s="27"/>
      <c r="BM14" s="26"/>
      <c r="BN14" s="26"/>
      <c r="BO14" s="26"/>
      <c r="BP14" s="26"/>
      <c r="BQ14" s="27"/>
      <c r="BR14" s="26"/>
      <c r="BS14" s="26"/>
      <c r="BT14" s="26"/>
      <c r="BU14" s="26"/>
      <c r="BV14" s="27"/>
      <c r="BW14" s="26"/>
      <c r="BX14" s="26"/>
      <c r="BY14" s="26"/>
      <c r="BZ14" s="26"/>
      <c r="CA14" s="27"/>
      <c r="CB14" s="26"/>
      <c r="CC14" s="26"/>
      <c r="CD14" s="26"/>
      <c r="CE14" s="26"/>
      <c r="CF14" s="27"/>
      <c r="CG14" s="26"/>
      <c r="CH14" s="26"/>
      <c r="CI14" s="26"/>
      <c r="CJ14" s="26"/>
      <c r="CK14" s="27"/>
      <c r="CL14" s="26"/>
      <c r="CM14" s="26"/>
      <c r="CN14" s="26"/>
      <c r="CO14" s="26"/>
      <c r="CP14" s="27"/>
      <c r="CQ14" s="26"/>
      <c r="CR14" s="26"/>
      <c r="CS14" s="26"/>
      <c r="CT14" s="26"/>
      <c r="CU14" s="27"/>
      <c r="CV14" s="26"/>
      <c r="CW14" s="26"/>
      <c r="CX14" s="26"/>
      <c r="CY14" s="26"/>
      <c r="CZ14" s="27"/>
      <c r="DA14" s="26"/>
      <c r="DB14" s="26"/>
      <c r="DC14" s="26"/>
      <c r="DD14" s="26"/>
      <c r="DE14" s="27"/>
      <c r="DF14" s="26"/>
      <c r="DG14" s="26"/>
      <c r="DH14" s="26"/>
      <c r="DI14" s="26"/>
      <c r="DJ14" s="27"/>
      <c r="DK14" s="26"/>
      <c r="DL14" s="26"/>
      <c r="DM14" s="26"/>
      <c r="DN14" s="26"/>
      <c r="DO14" s="27"/>
      <c r="DP14" s="26"/>
      <c r="DQ14" s="26"/>
      <c r="DR14" s="26"/>
      <c r="DS14" s="26"/>
      <c r="DT14" s="27"/>
      <c r="DU14" s="26"/>
      <c r="DV14" s="26"/>
      <c r="DW14" s="26"/>
      <c r="DX14" s="26"/>
      <c r="DY14" s="27"/>
      <c r="DZ14" s="26"/>
      <c r="EA14" s="26"/>
      <c r="EB14" s="26"/>
      <c r="EC14" s="26"/>
      <c r="ED14" s="27"/>
      <c r="EE14" s="124">
        <f t="shared" si="3"/>
        <v>1</v>
      </c>
      <c r="EF14" s="119"/>
    </row>
    <row r="15" spans="1:136" ht="13.8">
      <c r="A15" s="98" t="str">
        <f t="shared" si="2"/>
        <v>Libor HruškaPoč. kol</v>
      </c>
      <c r="B15" s="99" t="s">
        <v>53</v>
      </c>
      <c r="C15" s="82">
        <f>Tabulka!B13</f>
        <v>0</v>
      </c>
      <c r="D15" s="107" t="s">
        <v>37</v>
      </c>
      <c r="E15" s="26">
        <v>4</v>
      </c>
      <c r="F15" s="26"/>
      <c r="G15" s="26"/>
      <c r="H15" s="26"/>
      <c r="I15" s="27"/>
      <c r="J15" s="26">
        <v>4</v>
      </c>
      <c r="K15" s="26"/>
      <c r="L15" s="26"/>
      <c r="M15" s="26"/>
      <c r="N15" s="27"/>
      <c r="O15" s="26">
        <v>4</v>
      </c>
      <c r="P15" s="26"/>
      <c r="Q15" s="26"/>
      <c r="R15" s="26"/>
      <c r="S15" s="27"/>
      <c r="T15" s="26">
        <v>5</v>
      </c>
      <c r="U15" s="26"/>
      <c r="V15" s="26"/>
      <c r="W15" s="26"/>
      <c r="X15" s="27"/>
      <c r="Y15" s="26">
        <v>4</v>
      </c>
      <c r="Z15" s="26"/>
      <c r="AA15" s="26"/>
      <c r="AB15" s="26"/>
      <c r="AC15" s="27"/>
      <c r="AD15" s="26">
        <v>4</v>
      </c>
      <c r="AE15" s="26"/>
      <c r="AF15" s="26"/>
      <c r="AG15" s="26"/>
      <c r="AH15" s="27"/>
      <c r="AI15" s="26">
        <v>4</v>
      </c>
      <c r="AJ15" s="26"/>
      <c r="AK15" s="26"/>
      <c r="AL15" s="26"/>
      <c r="AM15" s="27"/>
      <c r="AN15" s="26"/>
      <c r="AO15" s="26"/>
      <c r="AP15" s="26"/>
      <c r="AQ15" s="26"/>
      <c r="AR15" s="27"/>
      <c r="AS15" s="26">
        <v>4</v>
      </c>
      <c r="AT15" s="26"/>
      <c r="AU15" s="26"/>
      <c r="AV15" s="26"/>
      <c r="AW15" s="27"/>
      <c r="AX15" s="26">
        <v>4</v>
      </c>
      <c r="AY15" s="26"/>
      <c r="AZ15" s="26"/>
      <c r="BA15" s="26"/>
      <c r="BB15" s="27"/>
      <c r="BC15" s="26">
        <v>4</v>
      </c>
      <c r="BD15" s="26"/>
      <c r="BE15" s="26"/>
      <c r="BF15" s="26"/>
      <c r="BG15" s="27"/>
      <c r="BH15" s="26"/>
      <c r="BI15" s="26"/>
      <c r="BJ15" s="26"/>
      <c r="BK15" s="26"/>
      <c r="BL15" s="27"/>
      <c r="BM15" s="26"/>
      <c r="BN15" s="26"/>
      <c r="BO15" s="26"/>
      <c r="BP15" s="26"/>
      <c r="BQ15" s="27"/>
      <c r="BR15" s="26"/>
      <c r="BS15" s="26"/>
      <c r="BT15" s="26"/>
      <c r="BU15" s="26"/>
      <c r="BV15" s="27"/>
      <c r="BW15" s="26"/>
      <c r="BX15" s="26"/>
      <c r="BY15" s="26"/>
      <c r="BZ15" s="26"/>
      <c r="CA15" s="27"/>
      <c r="CB15" s="26"/>
      <c r="CC15" s="26"/>
      <c r="CD15" s="26"/>
      <c r="CE15" s="26"/>
      <c r="CF15" s="27"/>
      <c r="CG15" s="26"/>
      <c r="CH15" s="26"/>
      <c r="CI15" s="26"/>
      <c r="CJ15" s="26"/>
      <c r="CK15" s="27"/>
      <c r="CL15" s="26"/>
      <c r="CM15" s="26"/>
      <c r="CN15" s="26"/>
      <c r="CO15" s="26"/>
      <c r="CP15" s="27"/>
      <c r="CQ15" s="26"/>
      <c r="CR15" s="26"/>
      <c r="CS15" s="26"/>
      <c r="CT15" s="26"/>
      <c r="CU15" s="27"/>
      <c r="CV15" s="26"/>
      <c r="CW15" s="26"/>
      <c r="CX15" s="26"/>
      <c r="CY15" s="26"/>
      <c r="CZ15" s="27"/>
      <c r="DA15" s="26"/>
      <c r="DB15" s="26"/>
      <c r="DC15" s="26"/>
      <c r="DD15" s="26"/>
      <c r="DE15" s="27"/>
      <c r="DF15" s="26"/>
      <c r="DG15" s="26"/>
      <c r="DH15" s="26"/>
      <c r="DI15" s="26"/>
      <c r="DJ15" s="27"/>
      <c r="DK15" s="26"/>
      <c r="DL15" s="26"/>
      <c r="DM15" s="26"/>
      <c r="DN15" s="26"/>
      <c r="DO15" s="27"/>
      <c r="DP15" s="26"/>
      <c r="DQ15" s="26"/>
      <c r="DR15" s="26"/>
      <c r="DS15" s="26"/>
      <c r="DT15" s="27"/>
      <c r="DU15" s="26"/>
      <c r="DV15" s="26"/>
      <c r="DW15" s="26"/>
      <c r="DX15" s="26"/>
      <c r="DY15" s="27"/>
      <c r="DZ15" s="26"/>
      <c r="EA15" s="26"/>
      <c r="EB15" s="26"/>
      <c r="EC15" s="26"/>
      <c r="ED15" s="27"/>
      <c r="EE15" s="124">
        <f t="shared" si="3"/>
        <v>41</v>
      </c>
      <c r="EF15" s="119"/>
    </row>
    <row r="16" spans="1:136" ht="13.8">
      <c r="A16" s="98" t="str">
        <f t="shared" si="2"/>
        <v>Libor HruškaPočet konečných bodů</v>
      </c>
      <c r="B16" s="99" t="s">
        <v>53</v>
      </c>
      <c r="C16" s="82"/>
      <c r="D16" s="107" t="s">
        <v>48</v>
      </c>
      <c r="E16" s="26">
        <v>0</v>
      </c>
      <c r="F16" s="26">
        <v>105</v>
      </c>
      <c r="G16" s="26">
        <v>32</v>
      </c>
      <c r="H16" s="26">
        <v>16</v>
      </c>
      <c r="I16" s="27"/>
      <c r="J16" s="26">
        <v>137</v>
      </c>
      <c r="K16" s="26"/>
      <c r="L16" s="26">
        <v>86</v>
      </c>
      <c r="M16" s="26">
        <v>61</v>
      </c>
      <c r="N16" s="27">
        <v>0</v>
      </c>
      <c r="O16" s="26">
        <v>80</v>
      </c>
      <c r="P16" s="26">
        <v>97</v>
      </c>
      <c r="Q16" s="26">
        <v>141</v>
      </c>
      <c r="R16" s="26">
        <v>101</v>
      </c>
      <c r="S16" s="27"/>
      <c r="T16" s="26">
        <v>0</v>
      </c>
      <c r="U16" s="26">
        <v>146</v>
      </c>
      <c r="V16" s="26">
        <v>40</v>
      </c>
      <c r="W16" s="26">
        <v>106</v>
      </c>
      <c r="X16" s="27">
        <v>109</v>
      </c>
      <c r="Y16" s="26">
        <v>127</v>
      </c>
      <c r="Z16" s="26">
        <v>0</v>
      </c>
      <c r="AA16" s="26">
        <v>19</v>
      </c>
      <c r="AB16" s="26">
        <v>217</v>
      </c>
      <c r="AC16" s="27"/>
      <c r="AD16" s="26">
        <v>30</v>
      </c>
      <c r="AE16" s="26">
        <v>44</v>
      </c>
      <c r="AF16" s="26">
        <v>42</v>
      </c>
      <c r="AG16" s="26">
        <v>7</v>
      </c>
      <c r="AH16" s="27"/>
      <c r="AI16" s="26">
        <v>87</v>
      </c>
      <c r="AJ16" s="26">
        <v>40</v>
      </c>
      <c r="AK16" s="26">
        <v>78</v>
      </c>
      <c r="AL16" s="26">
        <v>108</v>
      </c>
      <c r="AM16" s="27"/>
      <c r="AN16" s="26"/>
      <c r="AO16" s="26"/>
      <c r="AP16" s="26"/>
      <c r="AQ16" s="26"/>
      <c r="AR16" s="27"/>
      <c r="AS16" s="26">
        <v>1</v>
      </c>
      <c r="AT16" s="26">
        <v>109</v>
      </c>
      <c r="AU16" s="26">
        <v>112</v>
      </c>
      <c r="AV16" s="26">
        <v>11</v>
      </c>
      <c r="AW16" s="27"/>
      <c r="AX16" s="26">
        <v>49</v>
      </c>
      <c r="AY16" s="26">
        <v>0</v>
      </c>
      <c r="AZ16" s="26">
        <v>0</v>
      </c>
      <c r="BA16" s="26">
        <v>0</v>
      </c>
      <c r="BB16" s="27"/>
      <c r="BC16" s="26">
        <v>50</v>
      </c>
      <c r="BD16" s="26">
        <v>47</v>
      </c>
      <c r="BE16" s="26">
        <v>80</v>
      </c>
      <c r="BF16" s="26">
        <v>117</v>
      </c>
      <c r="BG16" s="27"/>
      <c r="BH16" s="26"/>
      <c r="BI16" s="26"/>
      <c r="BJ16" s="26"/>
      <c r="BK16" s="26"/>
      <c r="BL16" s="27"/>
      <c r="BM16" s="26"/>
      <c r="BN16" s="26"/>
      <c r="BO16" s="26"/>
      <c r="BP16" s="26"/>
      <c r="BQ16" s="27"/>
      <c r="BR16" s="26"/>
      <c r="BS16" s="26"/>
      <c r="BT16" s="26"/>
      <c r="BU16" s="26"/>
      <c r="BV16" s="27"/>
      <c r="BW16" s="26"/>
      <c r="BX16" s="26"/>
      <c r="BY16" s="26"/>
      <c r="BZ16" s="26"/>
      <c r="CA16" s="27"/>
      <c r="CB16" s="26"/>
      <c r="CC16" s="26"/>
      <c r="CD16" s="26"/>
      <c r="CE16" s="26"/>
      <c r="CF16" s="27"/>
      <c r="CG16" s="26"/>
      <c r="CH16" s="26"/>
      <c r="CI16" s="26"/>
      <c r="CJ16" s="26"/>
      <c r="CK16" s="27"/>
      <c r="CL16" s="26"/>
      <c r="CM16" s="26"/>
      <c r="CN16" s="26"/>
      <c r="CO16" s="26"/>
      <c r="CP16" s="27"/>
      <c r="CQ16" s="26"/>
      <c r="CR16" s="26"/>
      <c r="CS16" s="26"/>
      <c r="CT16" s="26"/>
      <c r="CU16" s="27"/>
      <c r="CV16" s="26"/>
      <c r="CW16" s="26"/>
      <c r="CX16" s="26"/>
      <c r="CY16" s="26"/>
      <c r="CZ16" s="27"/>
      <c r="DA16" s="26"/>
      <c r="DB16" s="26"/>
      <c r="DC16" s="26"/>
      <c r="DD16" s="26"/>
      <c r="DE16" s="27"/>
      <c r="DF16" s="26"/>
      <c r="DG16" s="26"/>
      <c r="DH16" s="26"/>
      <c r="DI16" s="26"/>
      <c r="DJ16" s="27"/>
      <c r="DK16" s="26"/>
      <c r="DL16" s="26"/>
      <c r="DM16" s="26"/>
      <c r="DN16" s="26"/>
      <c r="DO16" s="27"/>
      <c r="DP16" s="26"/>
      <c r="DQ16" s="26"/>
      <c r="DR16" s="26"/>
      <c r="DS16" s="26"/>
      <c r="DT16" s="27"/>
      <c r="DU16" s="26"/>
      <c r="DV16" s="26"/>
      <c r="DW16" s="26"/>
      <c r="DX16" s="26"/>
      <c r="DY16" s="27"/>
      <c r="DZ16" s="26"/>
      <c r="EA16" s="26"/>
      <c r="EB16" s="26"/>
      <c r="EC16" s="26"/>
      <c r="ED16" s="27"/>
      <c r="EE16" s="124">
        <f t="shared" si="3"/>
        <v>2632</v>
      </c>
      <c r="EF16" s="119"/>
    </row>
    <row r="17" spans="1:136" ht="13.8">
      <c r="A17" s="98" t="str">
        <f t="shared" si="2"/>
        <v>Libor HruškaPrůměr konečných bodů na kolo</v>
      </c>
      <c r="B17" s="99" t="s">
        <v>53</v>
      </c>
      <c r="C17" s="108"/>
      <c r="D17" s="109" t="s">
        <v>49</v>
      </c>
      <c r="E17" s="111">
        <f>IF(E16&lt;&gt;"",AVERAGE($E$16:E16),"")</f>
        <v>0</v>
      </c>
      <c r="F17" s="111">
        <f>IF(F16&lt;&gt;"",AVERAGE($E$16:F16),"")</f>
        <v>52.5</v>
      </c>
      <c r="G17" s="111">
        <f>IF(G16&lt;&gt;"",AVERAGE($E$16:G16),"")</f>
        <v>45.666666666666664</v>
      </c>
      <c r="H17" s="111">
        <f>IF(H16&lt;&gt;"",AVERAGE($E$16:H16),"")</f>
        <v>38.25</v>
      </c>
      <c r="I17" s="112" t="str">
        <f>IF(I16&lt;&gt;"",AVERAGE($E$16:I16),"")</f>
        <v/>
      </c>
      <c r="J17" s="111">
        <f>IF(J16&lt;&gt;"",AVERAGE($E$16:J16),"")</f>
        <v>58</v>
      </c>
      <c r="K17" s="111" t="str">
        <f>IF(K16&lt;&gt;"",AVERAGE($E$16:K16),"")</f>
        <v/>
      </c>
      <c r="L17" s="111">
        <f>IF(L16&lt;&gt;"",AVERAGE($E$16:L16),"")</f>
        <v>62.666666666666664</v>
      </c>
      <c r="M17" s="111">
        <f>IF(M16&lt;&gt;"",AVERAGE($E$16:M16),"")</f>
        <v>62.428571428571431</v>
      </c>
      <c r="N17" s="112">
        <f>IF(N16&lt;&gt;"",AVERAGE($E$16:N16),"")</f>
        <v>54.625</v>
      </c>
      <c r="O17" s="111">
        <f>IF(O16&lt;&gt;"",AVERAGE($E$16:O16),"")</f>
        <v>57.444444444444443</v>
      </c>
      <c r="P17" s="111">
        <f>IF(P16&lt;&gt;"",AVERAGE($E$16:P16),"")</f>
        <v>61.4</v>
      </c>
      <c r="Q17" s="111">
        <f>IF(Q16&lt;&gt;"",AVERAGE($E$16:Q16),"")</f>
        <v>68.63636363636364</v>
      </c>
      <c r="R17" s="111">
        <f>IF(R16&lt;&gt;"",AVERAGE($E$16:R16),"")</f>
        <v>71.333333333333329</v>
      </c>
      <c r="S17" s="112" t="str">
        <f>IF(S16&lt;&gt;"",AVERAGE($E$16:S16),"")</f>
        <v/>
      </c>
      <c r="T17" s="111">
        <f>IF(T16&lt;&gt;"",AVERAGE($E$16:T16),"")</f>
        <v>65.84615384615384</v>
      </c>
      <c r="U17" s="111">
        <f>IF(U16&lt;&gt;"",AVERAGE($E$16:U16),"")</f>
        <v>71.571428571428569</v>
      </c>
      <c r="V17" s="111">
        <f>IF(V16&lt;&gt;"",AVERAGE($E$16:V16),"")</f>
        <v>69.466666666666669</v>
      </c>
      <c r="W17" s="111">
        <f>IF(W16&lt;&gt;"",AVERAGE($E$16:W16),"")</f>
        <v>71.75</v>
      </c>
      <c r="X17" s="112">
        <f>IF(X16&lt;&gt;"",AVERAGE($E$16:X16),"")</f>
        <v>73.941176470588232</v>
      </c>
      <c r="Y17" s="111">
        <f>IF(Y16&lt;&gt;"",AVERAGE($E$16:Y16),"")</f>
        <v>76.888888888888886</v>
      </c>
      <c r="Z17" s="111">
        <f>IF(Z16&lt;&gt;"",AVERAGE($E$16:Z16),"")</f>
        <v>72.84210526315789</v>
      </c>
      <c r="AA17" s="111">
        <f>IF(AA16&lt;&gt;"",AVERAGE($E$16:AA16),"")</f>
        <v>70.150000000000006</v>
      </c>
      <c r="AB17" s="111">
        <f>IF(AB16&lt;&gt;"",AVERAGE($E$16:AB16),"")</f>
        <v>77.142857142857139</v>
      </c>
      <c r="AC17" s="112" t="str">
        <f>IF(AC16&lt;&gt;"",AVERAGE($E$16:AC16),"")</f>
        <v/>
      </c>
      <c r="AD17" s="111">
        <f>IF(AD16&lt;&gt;"",AVERAGE($E$16:AD16),"")</f>
        <v>75</v>
      </c>
      <c r="AE17" s="111">
        <f>IF(AE16&lt;&gt;"",AVERAGE($E$16:AE16),"")</f>
        <v>73.652173913043484</v>
      </c>
      <c r="AF17" s="111">
        <f>IF(AF16&lt;&gt;"",AVERAGE($E$16:AF16),"")</f>
        <v>72.333333333333329</v>
      </c>
      <c r="AG17" s="111">
        <f>IF(AG16&lt;&gt;"",AVERAGE($E$16:AG16),"")</f>
        <v>69.72</v>
      </c>
      <c r="AH17" s="112" t="str">
        <f>IF(AH16&lt;&gt;"",AVERAGE($E$16:AH16),"")</f>
        <v/>
      </c>
      <c r="AI17" s="111">
        <f>IF(AI16&lt;&gt;"",AVERAGE($E$16:AI16),"")</f>
        <v>70.384615384615387</v>
      </c>
      <c r="AJ17" s="111">
        <f>IF(AJ16&lt;&gt;"",AVERAGE($E$16:AJ16),"")</f>
        <v>69.259259259259252</v>
      </c>
      <c r="AK17" s="111">
        <f>IF(AK16&lt;&gt;"",AVERAGE($E$16:AK16),"")</f>
        <v>69.571428571428569</v>
      </c>
      <c r="AL17" s="111">
        <f>IF(AL16&lt;&gt;"",AVERAGE($E$16:AL16),"")</f>
        <v>70.896551724137936</v>
      </c>
      <c r="AM17" s="112" t="str">
        <f>IF(AM16&lt;&gt;"",AVERAGE($E$16:AM16),"")</f>
        <v/>
      </c>
      <c r="AN17" s="111" t="str">
        <f>IF(AN16&lt;&gt;"",AVERAGE($E$16:AN16),"")</f>
        <v/>
      </c>
      <c r="AO17" s="111" t="str">
        <f>IF(AO16&lt;&gt;"",AVERAGE($E$16:AO16),"")</f>
        <v/>
      </c>
      <c r="AP17" s="111" t="str">
        <f>IF(AP16&lt;&gt;"",AVERAGE($E$16:AP16),"")</f>
        <v/>
      </c>
      <c r="AQ17" s="111" t="str">
        <f>IF(AQ16&lt;&gt;"",AVERAGE($E$16:AQ16),"")</f>
        <v/>
      </c>
      <c r="AR17" s="112" t="str">
        <f>IF(AR16&lt;&gt;"",AVERAGE($E$16:AR16),"")</f>
        <v/>
      </c>
      <c r="AS17" s="111">
        <f>IF(AS16&lt;&gt;"",AVERAGE($E$16:AS16),"")</f>
        <v>68.566666666666663</v>
      </c>
      <c r="AT17" s="111">
        <f>IF(AT16&lt;&gt;"",AVERAGE($E$16:AT16),"")</f>
        <v>69.870967741935488</v>
      </c>
      <c r="AU17" s="111">
        <f>IF(AU16&lt;&gt;"",AVERAGE($E$16:AU16),"")</f>
        <v>71.1875</v>
      </c>
      <c r="AV17" s="111">
        <f>IF(AV16&lt;&gt;"",AVERAGE($E$16:AV16),"")</f>
        <v>69.36363636363636</v>
      </c>
      <c r="AW17" s="112" t="str">
        <f>IF(AW16&lt;&gt;"",AVERAGE($E$16:AW16),"")</f>
        <v/>
      </c>
      <c r="AX17" s="111">
        <f>IF(AX16&lt;&gt;"",AVERAGE($E$16:AX16),"")</f>
        <v>68.764705882352942</v>
      </c>
      <c r="AY17" s="111">
        <f>IF(AY16&lt;&gt;"",AVERAGE($E$16:AY16),"")</f>
        <v>66.8</v>
      </c>
      <c r="AZ17" s="111">
        <f>IF(AZ16&lt;&gt;"",AVERAGE($E$16:AZ16),"")</f>
        <v>64.944444444444443</v>
      </c>
      <c r="BA17" s="111">
        <f>IF(BA16&lt;&gt;"",AVERAGE($E$16:BA16),"")</f>
        <v>63.189189189189186</v>
      </c>
      <c r="BB17" s="112" t="str">
        <f>IF(BB16&lt;&gt;"",AVERAGE($E$16:BB16),"")</f>
        <v/>
      </c>
      <c r="BC17" s="111">
        <f>IF(BC16&lt;&gt;"",AVERAGE($E$16:BC16),"")</f>
        <v>62.842105263157897</v>
      </c>
      <c r="BD17" s="111">
        <f>IF(BD16&lt;&gt;"",AVERAGE($E$16:BD16),"")</f>
        <v>62.435897435897438</v>
      </c>
      <c r="BE17" s="111">
        <f>IF(BE16&lt;&gt;"",AVERAGE($E$16:BE16),"")</f>
        <v>62.875</v>
      </c>
      <c r="BF17" s="111">
        <f>IF(BF16&lt;&gt;"",AVERAGE($E$16:BF16),"")</f>
        <v>64.195121951219505</v>
      </c>
      <c r="BG17" s="112" t="str">
        <f>IF(BG16&lt;&gt;"",AVERAGE($E$16:BG16),"")</f>
        <v/>
      </c>
      <c r="BH17" s="111" t="str">
        <f>IF(BH16&lt;&gt;"",AVERAGE($E$16:BH16),"")</f>
        <v/>
      </c>
      <c r="BI17" s="111" t="str">
        <f>IF(BI16&lt;&gt;"",AVERAGE($E$16:BI16),"")</f>
        <v/>
      </c>
      <c r="BJ17" s="111" t="str">
        <f>IF(BJ16&lt;&gt;"",AVERAGE($E$16:BJ16),"")</f>
        <v/>
      </c>
      <c r="BK17" s="111" t="str">
        <f>IF(BK16&lt;&gt;"",AVERAGE($E$16:BK16),"")</f>
        <v/>
      </c>
      <c r="BL17" s="112" t="str">
        <f>IF(BL16&lt;&gt;"",AVERAGE($E$16:BL16),"")</f>
        <v/>
      </c>
      <c r="BM17" s="111" t="str">
        <f>IF(BM16&lt;&gt;"",AVERAGE($E$16:BM16),"")</f>
        <v/>
      </c>
      <c r="BN17" s="111" t="str">
        <f>IF(BN16&lt;&gt;"",AVERAGE($E$16:BN16),"")</f>
        <v/>
      </c>
      <c r="BO17" s="111" t="str">
        <f>IF(BO16&lt;&gt;"",AVERAGE($E$16:BO16),"")</f>
        <v/>
      </c>
      <c r="BP17" s="111" t="str">
        <f>IF(BP16&lt;&gt;"",AVERAGE($E$16:BP16),"")</f>
        <v/>
      </c>
      <c r="BQ17" s="112" t="str">
        <f>IF(BQ16&lt;&gt;"",AVERAGE($E$16:BQ16),"")</f>
        <v/>
      </c>
      <c r="BR17" s="111" t="str">
        <f>IF(BR16&lt;&gt;"",AVERAGE($E$16:BR16),"")</f>
        <v/>
      </c>
      <c r="BS17" s="111" t="str">
        <f>IF(BS16&lt;&gt;"",AVERAGE($E$16:BS16),"")</f>
        <v/>
      </c>
      <c r="BT17" s="111" t="str">
        <f>IF(BT16&lt;&gt;"",AVERAGE($E$16:BT16),"")</f>
        <v/>
      </c>
      <c r="BU17" s="111" t="str">
        <f>IF(BU16&lt;&gt;"",AVERAGE($E$16:BU16),"")</f>
        <v/>
      </c>
      <c r="BV17" s="112" t="str">
        <f>IF(BV16&lt;&gt;"",AVERAGE($E$16:BV16),"")</f>
        <v/>
      </c>
      <c r="BW17" s="111" t="str">
        <f>IF(BW16&lt;&gt;"",AVERAGE($E$16:BW16),"")</f>
        <v/>
      </c>
      <c r="BX17" s="111" t="str">
        <f>IF(BX16&lt;&gt;"",AVERAGE($E$16:BX16),"")</f>
        <v/>
      </c>
      <c r="BY17" s="111" t="str">
        <f>IF(BY16&lt;&gt;"",AVERAGE($E$16:BY16),"")</f>
        <v/>
      </c>
      <c r="BZ17" s="111" t="str">
        <f>IF(BZ16&lt;&gt;"",AVERAGE($E$16:BZ16),"")</f>
        <v/>
      </c>
      <c r="CA17" s="112" t="str">
        <f>IF(CA16&lt;&gt;"",AVERAGE($E$16:CA16),"")</f>
        <v/>
      </c>
      <c r="CB17" s="111" t="str">
        <f>IF(CB16&lt;&gt;"",AVERAGE($E$16:CB16),"")</f>
        <v/>
      </c>
      <c r="CC17" s="111" t="str">
        <f>IF(CC16&lt;&gt;"",AVERAGE($E$16:CC16),"")</f>
        <v/>
      </c>
      <c r="CD17" s="111" t="str">
        <f>IF(CD16&lt;&gt;"",AVERAGE($E$16:CD16),"")</f>
        <v/>
      </c>
      <c r="CE17" s="111" t="str">
        <f>IF(CE16&lt;&gt;"",AVERAGE($E$16:CE16),"")</f>
        <v/>
      </c>
      <c r="CF17" s="112" t="str">
        <f>IF(CF16&lt;&gt;"",AVERAGE($E$16:CF16),"")</f>
        <v/>
      </c>
      <c r="CG17" s="111" t="str">
        <f>IF(CG16&lt;&gt;"",AVERAGE($E$16:CG16),"")</f>
        <v/>
      </c>
      <c r="CH17" s="111" t="str">
        <f>IF(CH16&lt;&gt;"",AVERAGE($E$16:CH16),"")</f>
        <v/>
      </c>
      <c r="CI17" s="111" t="str">
        <f>IF(CI16&lt;&gt;"",AVERAGE($E$16:CI16),"")</f>
        <v/>
      </c>
      <c r="CJ17" s="111" t="str">
        <f>IF(CJ16&lt;&gt;"",AVERAGE($E$16:CJ16),"")</f>
        <v/>
      </c>
      <c r="CK17" s="112" t="str">
        <f>IF(CK16&lt;&gt;"",AVERAGE($E$16:CK16),"")</f>
        <v/>
      </c>
      <c r="CL17" s="111" t="str">
        <f>IF(CL16&lt;&gt;"",AVERAGE($E$16:CL16),"")</f>
        <v/>
      </c>
      <c r="CM17" s="111" t="str">
        <f>IF(CM16&lt;&gt;"",AVERAGE($E$16:CM16),"")</f>
        <v/>
      </c>
      <c r="CN17" s="111" t="str">
        <f>IF(CN16&lt;&gt;"",AVERAGE($E$16:CN16),"")</f>
        <v/>
      </c>
      <c r="CO17" s="111" t="str">
        <f>IF(CO16&lt;&gt;"",AVERAGE($E$16:CO16),"")</f>
        <v/>
      </c>
      <c r="CP17" s="112" t="str">
        <f>IF(CP16&lt;&gt;"",AVERAGE($E$16:CP16),"")</f>
        <v/>
      </c>
      <c r="CQ17" s="111" t="str">
        <f>IF(CQ16&lt;&gt;"",AVERAGE($E$16:CQ16),"")</f>
        <v/>
      </c>
      <c r="CR17" s="111" t="str">
        <f>IF(CR16&lt;&gt;"",AVERAGE($E$16:CR16),"")</f>
        <v/>
      </c>
      <c r="CS17" s="111" t="str">
        <f>IF(CS16&lt;&gt;"",AVERAGE($E$16:CS16),"")</f>
        <v/>
      </c>
      <c r="CT17" s="111" t="str">
        <f>IF(CT16&lt;&gt;"",AVERAGE($E$16:CT16),"")</f>
        <v/>
      </c>
      <c r="CU17" s="112" t="str">
        <f>IF(CU16&lt;&gt;"",AVERAGE($E$16:CU16),"")</f>
        <v/>
      </c>
      <c r="CV17" s="111" t="str">
        <f>IF(CV16&lt;&gt;"",AVERAGE($E$16:CV16),"")</f>
        <v/>
      </c>
      <c r="CW17" s="111" t="str">
        <f>IF(CW16&lt;&gt;"",AVERAGE($E$16:CW16),"")</f>
        <v/>
      </c>
      <c r="CX17" s="111" t="str">
        <f>IF(CX16&lt;&gt;"",AVERAGE($E$16:CX16),"")</f>
        <v/>
      </c>
      <c r="CY17" s="111" t="str">
        <f>IF(CY16&lt;&gt;"",AVERAGE($E$16:CY16),"")</f>
        <v/>
      </c>
      <c r="CZ17" s="112" t="str">
        <f>IF(CZ16&lt;&gt;"",AVERAGE($E$16:CZ16),"")</f>
        <v/>
      </c>
      <c r="DA17" s="111" t="str">
        <f>IF(DA16&lt;&gt;"",AVERAGE($E$16:DA16),"")</f>
        <v/>
      </c>
      <c r="DB17" s="111" t="str">
        <f>IF(DB16&lt;&gt;"",AVERAGE($E$16:DB16),"")</f>
        <v/>
      </c>
      <c r="DC17" s="111" t="str">
        <f>IF(DC16&lt;&gt;"",AVERAGE($E$16:DC16),"")</f>
        <v/>
      </c>
      <c r="DD17" s="111" t="str">
        <f>IF(DD16&lt;&gt;"",AVERAGE($E$16:DD16),"")</f>
        <v/>
      </c>
      <c r="DE17" s="112" t="str">
        <f>IF(DE16&lt;&gt;"",AVERAGE($E$16:DE16),"")</f>
        <v/>
      </c>
      <c r="DF17" s="111" t="str">
        <f>IF(DF16&lt;&gt;"",AVERAGE($E$16:DF16),"")</f>
        <v/>
      </c>
      <c r="DG17" s="111" t="str">
        <f>IF(DG16&lt;&gt;"",AVERAGE($E$16:DG16),"")</f>
        <v/>
      </c>
      <c r="DH17" s="111" t="str">
        <f>IF(DH16&lt;&gt;"",AVERAGE($E$16:DH16),"")</f>
        <v/>
      </c>
      <c r="DI17" s="111" t="str">
        <f>IF(DI16&lt;&gt;"",AVERAGE($E$16:DI16),"")</f>
        <v/>
      </c>
      <c r="DJ17" s="112" t="str">
        <f>IF(DJ16&lt;&gt;"",AVERAGE($E$16:DJ16),"")</f>
        <v/>
      </c>
      <c r="DK17" s="111" t="str">
        <f>IF(DK16&lt;&gt;"",AVERAGE($E$16:DK16),"")</f>
        <v/>
      </c>
      <c r="DL17" s="111" t="str">
        <f>IF(DL16&lt;&gt;"",AVERAGE($E$16:DL16),"")</f>
        <v/>
      </c>
      <c r="DM17" s="111" t="str">
        <f>IF(DM16&lt;&gt;"",AVERAGE($E$16:DM16),"")</f>
        <v/>
      </c>
      <c r="DN17" s="111" t="str">
        <f>IF(DN16&lt;&gt;"",AVERAGE($E$16:DN16),"")</f>
        <v/>
      </c>
      <c r="DO17" s="112" t="str">
        <f>IF(DO16&lt;&gt;"",AVERAGE($E$16:DO16),"")</f>
        <v/>
      </c>
      <c r="DP17" s="111" t="str">
        <f>IF(DP16&lt;&gt;"",AVERAGE($E$16:DP16),"")</f>
        <v/>
      </c>
      <c r="DQ17" s="111" t="str">
        <f>IF(DQ16&lt;&gt;"",AVERAGE($E$16:DQ16),"")</f>
        <v/>
      </c>
      <c r="DR17" s="111" t="str">
        <f>IF(DR16&lt;&gt;"",AVERAGE($E$16:DR16),"")</f>
        <v/>
      </c>
      <c r="DS17" s="111" t="str">
        <f>IF(DS16&lt;&gt;"",AVERAGE($E$16:DS16),"")</f>
        <v/>
      </c>
      <c r="DT17" s="112" t="str">
        <f>IF(DT16&lt;&gt;"",AVERAGE($E$16:DT16),"")</f>
        <v/>
      </c>
      <c r="DU17" s="111" t="str">
        <f>IF(DU16&lt;&gt;"",AVERAGE($E$16:DU16),"")</f>
        <v/>
      </c>
      <c r="DV17" s="111" t="str">
        <f>IF(DV16&lt;&gt;"",AVERAGE($E$16:DV16),"")</f>
        <v/>
      </c>
      <c r="DW17" s="111" t="str">
        <f>IF(DW16&lt;&gt;"",AVERAGE($E$16:DW16),"")</f>
        <v/>
      </c>
      <c r="DX17" s="111" t="str">
        <f>IF(DX16&lt;&gt;"",AVERAGE($E$16:DX16),"")</f>
        <v/>
      </c>
      <c r="DY17" s="112" t="str">
        <f>IF(DY16&lt;&gt;"",AVERAGE($E$16:DY16),"")</f>
        <v/>
      </c>
      <c r="DZ17" s="111" t="str">
        <f>IF(DZ16&lt;&gt;"",AVERAGE($E$16:DZ16),"")</f>
        <v/>
      </c>
      <c r="EA17" s="111" t="str">
        <f>IF(EA16&lt;&gt;"",AVERAGE($E$16:EA16),"")</f>
        <v/>
      </c>
      <c r="EB17" s="111" t="str">
        <f>IF(EB16&lt;&gt;"",AVERAGE($E$16:EB16),"")</f>
        <v/>
      </c>
      <c r="EC17" s="111" t="str">
        <f>IF(EC16&lt;&gt;"",AVERAGE($E$16:EC16),"")</f>
        <v/>
      </c>
      <c r="ED17" s="112" t="str">
        <f>IF(ED16&lt;&gt;"",AVERAGE($E$16:ED16),"")</f>
        <v/>
      </c>
      <c r="EE17" s="125">
        <f>IF(SUM(Libor_Hruška)&lt;1,-90000,EE16/COUNT(E16:ED16))</f>
        <v>64.195121951219505</v>
      </c>
      <c r="EF17" s="126"/>
    </row>
    <row r="18" spans="1:136" ht="14.4" thickBot="1">
      <c r="A18" s="98" t="str">
        <f t="shared" si="2"/>
        <v>Libor HruškaPočet šipek</v>
      </c>
      <c r="B18" s="99" t="s">
        <v>53</v>
      </c>
      <c r="C18" s="110"/>
      <c r="D18" s="110" t="s">
        <v>44</v>
      </c>
      <c r="E18" s="28"/>
      <c r="F18" s="28"/>
      <c r="G18" s="28"/>
      <c r="H18" s="28"/>
      <c r="I18" s="29"/>
      <c r="J18" s="28"/>
      <c r="K18" s="28"/>
      <c r="L18" s="28"/>
      <c r="M18" s="28"/>
      <c r="N18" s="29"/>
      <c r="O18" s="28"/>
      <c r="P18" s="28"/>
      <c r="Q18" s="28"/>
      <c r="R18" s="28"/>
      <c r="S18" s="29"/>
      <c r="T18" s="28"/>
      <c r="U18" s="28"/>
      <c r="V18" s="28"/>
      <c r="W18" s="28"/>
      <c r="X18" s="29"/>
      <c r="Y18" s="28"/>
      <c r="Z18" s="28"/>
      <c r="AA18" s="28"/>
      <c r="AB18" s="28"/>
      <c r="AC18" s="29"/>
      <c r="AD18" s="28"/>
      <c r="AE18" s="28"/>
      <c r="AF18" s="28"/>
      <c r="AG18" s="28"/>
      <c r="AH18" s="29"/>
      <c r="AI18" s="28"/>
      <c r="AJ18" s="28"/>
      <c r="AK18" s="28"/>
      <c r="AL18" s="28"/>
      <c r="AM18" s="29"/>
      <c r="AN18" s="28"/>
      <c r="AO18" s="28"/>
      <c r="AP18" s="28"/>
      <c r="AQ18" s="28"/>
      <c r="AR18" s="29"/>
      <c r="AS18" s="28"/>
      <c r="AT18" s="28"/>
      <c r="AU18" s="28"/>
      <c r="AV18" s="28"/>
      <c r="AW18" s="29"/>
      <c r="AX18" s="28"/>
      <c r="AY18" s="28"/>
      <c r="AZ18" s="28"/>
      <c r="BA18" s="28"/>
      <c r="BB18" s="29"/>
      <c r="BC18" s="28"/>
      <c r="BD18" s="28"/>
      <c r="BE18" s="28"/>
      <c r="BF18" s="28"/>
      <c r="BG18" s="29"/>
      <c r="BH18" s="28"/>
      <c r="BI18" s="28"/>
      <c r="BJ18" s="28"/>
      <c r="BK18" s="28"/>
      <c r="BL18" s="29"/>
      <c r="BM18" s="28"/>
      <c r="BN18" s="28"/>
      <c r="BO18" s="28"/>
      <c r="BP18" s="28"/>
      <c r="BQ18" s="29"/>
      <c r="BR18" s="28"/>
      <c r="BS18" s="28"/>
      <c r="BT18" s="28"/>
      <c r="BU18" s="28"/>
      <c r="BV18" s="29"/>
      <c r="BW18" s="28"/>
      <c r="BX18" s="28"/>
      <c r="BY18" s="28"/>
      <c r="BZ18" s="28"/>
      <c r="CA18" s="29"/>
      <c r="CB18" s="28"/>
      <c r="CC18" s="28"/>
      <c r="CD18" s="28"/>
      <c r="CE18" s="28"/>
      <c r="CF18" s="29"/>
      <c r="CG18" s="28"/>
      <c r="CH18" s="28"/>
      <c r="CI18" s="28"/>
      <c r="CJ18" s="28"/>
      <c r="CK18" s="29"/>
      <c r="CL18" s="28"/>
      <c r="CM18" s="28"/>
      <c r="CN18" s="28"/>
      <c r="CO18" s="28"/>
      <c r="CP18" s="29"/>
      <c r="CQ18" s="28"/>
      <c r="CR18" s="28"/>
      <c r="CS18" s="28"/>
      <c r="CT18" s="28"/>
      <c r="CU18" s="29"/>
      <c r="CV18" s="28"/>
      <c r="CW18" s="28"/>
      <c r="CX18" s="28"/>
      <c r="CY18" s="28"/>
      <c r="CZ18" s="29"/>
      <c r="DA18" s="28"/>
      <c r="DB18" s="28"/>
      <c r="DC18" s="28"/>
      <c r="DD18" s="28"/>
      <c r="DE18" s="29"/>
      <c r="DF18" s="28"/>
      <c r="DG18" s="28"/>
      <c r="DH18" s="28"/>
      <c r="DI18" s="28"/>
      <c r="DJ18" s="29"/>
      <c r="DK18" s="28"/>
      <c r="DL18" s="28"/>
      <c r="DM18" s="28"/>
      <c r="DN18" s="28"/>
      <c r="DO18" s="29"/>
      <c r="DP18" s="28"/>
      <c r="DQ18" s="28"/>
      <c r="DR18" s="28"/>
      <c r="DS18" s="28"/>
      <c r="DT18" s="29"/>
      <c r="DU18" s="28"/>
      <c r="DV18" s="28"/>
      <c r="DW18" s="28"/>
      <c r="DX18" s="28"/>
      <c r="DY18" s="29"/>
      <c r="DZ18" s="28"/>
      <c r="EA18" s="28"/>
      <c r="EB18" s="28"/>
      <c r="EC18" s="28"/>
      <c r="ED18" s="29"/>
      <c r="EE18" s="127">
        <f>IF(SUM(Libor_Hruška)&lt;1,-90000,SUM(C18:ED18))</f>
        <v>0</v>
      </c>
      <c r="EF18" s="128"/>
    </row>
    <row r="19" spans="1:136" ht="14.4" thickTop="1">
      <c r="A19" s="98" t="str">
        <f t="shared" ref="A19:A26" si="4">CONCATENATE($C$20," ",$C$21,D19)</f>
        <v>Petr WeinerVýhry</v>
      </c>
      <c r="B19" s="99" t="s">
        <v>54</v>
      </c>
      <c r="C19" s="102">
        <f>Tabulka!B14</f>
        <v>0</v>
      </c>
      <c r="D19" s="70" t="s">
        <v>23</v>
      </c>
      <c r="E19" s="57">
        <v>1</v>
      </c>
      <c r="F19" s="57"/>
      <c r="G19" s="57"/>
      <c r="H19" s="58"/>
      <c r="I19" s="59"/>
      <c r="J19" s="57">
        <v>3</v>
      </c>
      <c r="K19" s="57"/>
      <c r="L19" s="57"/>
      <c r="M19" s="58"/>
      <c r="N19" s="59"/>
      <c r="O19" s="57">
        <v>0</v>
      </c>
      <c r="P19" s="57"/>
      <c r="Q19" s="57"/>
      <c r="R19" s="58"/>
      <c r="S19" s="59"/>
      <c r="T19" s="57">
        <v>1</v>
      </c>
      <c r="U19" s="57"/>
      <c r="V19" s="57"/>
      <c r="W19" s="58"/>
      <c r="X19" s="59"/>
      <c r="Y19" s="57">
        <v>2</v>
      </c>
      <c r="Z19" s="57"/>
      <c r="AA19" s="57"/>
      <c r="AB19" s="58"/>
      <c r="AC19" s="59"/>
      <c r="AD19" s="57">
        <v>2</v>
      </c>
      <c r="AE19" s="57"/>
      <c r="AF19" s="57"/>
      <c r="AG19" s="58"/>
      <c r="AH19" s="59"/>
      <c r="AI19" s="57">
        <v>1</v>
      </c>
      <c r="AJ19" s="57"/>
      <c r="AK19" s="57"/>
      <c r="AL19" s="58"/>
      <c r="AM19" s="59"/>
      <c r="AN19" s="57">
        <v>1</v>
      </c>
      <c r="AO19" s="57"/>
      <c r="AP19" s="57"/>
      <c r="AQ19" s="58"/>
      <c r="AR19" s="59"/>
      <c r="AS19" s="57"/>
      <c r="AT19" s="57"/>
      <c r="AU19" s="57"/>
      <c r="AV19" s="58"/>
      <c r="AW19" s="59"/>
      <c r="AX19" s="57">
        <v>1</v>
      </c>
      <c r="AY19" s="57"/>
      <c r="AZ19" s="57"/>
      <c r="BA19" s="58"/>
      <c r="BB19" s="59"/>
      <c r="BC19" s="57">
        <v>1</v>
      </c>
      <c r="BD19" s="57"/>
      <c r="BE19" s="57"/>
      <c r="BF19" s="58"/>
      <c r="BG19" s="59"/>
      <c r="BH19" s="57"/>
      <c r="BI19" s="57"/>
      <c r="BJ19" s="57"/>
      <c r="BK19" s="58"/>
      <c r="BL19" s="59"/>
      <c r="BM19" s="57"/>
      <c r="BN19" s="57"/>
      <c r="BO19" s="57"/>
      <c r="BP19" s="58"/>
      <c r="BQ19" s="59"/>
      <c r="BR19" s="57"/>
      <c r="BS19" s="57"/>
      <c r="BT19" s="57"/>
      <c r="BU19" s="58"/>
      <c r="BV19" s="59"/>
      <c r="BW19" s="57"/>
      <c r="BX19" s="57"/>
      <c r="BY19" s="57"/>
      <c r="BZ19" s="58"/>
      <c r="CA19" s="59"/>
      <c r="CB19" s="57"/>
      <c r="CC19" s="57"/>
      <c r="CD19" s="57"/>
      <c r="CE19" s="58"/>
      <c r="CF19" s="59"/>
      <c r="CG19" s="57"/>
      <c r="CH19" s="57"/>
      <c r="CI19" s="57"/>
      <c r="CJ19" s="58"/>
      <c r="CK19" s="59"/>
      <c r="CL19" s="57"/>
      <c r="CM19" s="57"/>
      <c r="CN19" s="57"/>
      <c r="CO19" s="58"/>
      <c r="CP19" s="59"/>
      <c r="CQ19" s="57"/>
      <c r="CR19" s="57"/>
      <c r="CS19" s="57"/>
      <c r="CT19" s="58"/>
      <c r="CU19" s="59"/>
      <c r="CV19" s="57"/>
      <c r="CW19" s="57"/>
      <c r="CX19" s="57"/>
      <c r="CY19" s="58"/>
      <c r="CZ19" s="59"/>
      <c r="DA19" s="57"/>
      <c r="DB19" s="57"/>
      <c r="DC19" s="57"/>
      <c r="DD19" s="58"/>
      <c r="DE19" s="59"/>
      <c r="DF19" s="57"/>
      <c r="DG19" s="57"/>
      <c r="DH19" s="57"/>
      <c r="DI19" s="58"/>
      <c r="DJ19" s="59"/>
      <c r="DK19" s="57"/>
      <c r="DL19" s="57"/>
      <c r="DM19" s="57"/>
      <c r="DN19" s="58"/>
      <c r="DO19" s="59"/>
      <c r="DP19" s="57"/>
      <c r="DQ19" s="57"/>
      <c r="DR19" s="57"/>
      <c r="DS19" s="58"/>
      <c r="DT19" s="59"/>
      <c r="DU19" s="57"/>
      <c r="DV19" s="57"/>
      <c r="DW19" s="57"/>
      <c r="DX19" s="58"/>
      <c r="DY19" s="59"/>
      <c r="DZ19" s="57"/>
      <c r="EA19" s="57"/>
      <c r="EB19" s="57"/>
      <c r="EC19" s="58"/>
      <c r="ED19" s="59"/>
      <c r="EE19" s="113">
        <f t="shared" ref="EE19:EE24" si="5">IF(OR(SUM(Petr_Weiner)&lt;1),-90000,SUM(E19:ED19))</f>
        <v>13</v>
      </c>
      <c r="EF19" s="114"/>
    </row>
    <row r="20" spans="1:136" ht="13.8">
      <c r="A20" s="98" t="str">
        <f t="shared" si="4"/>
        <v>Petr WeinerProhry</v>
      </c>
      <c r="B20" s="99" t="s">
        <v>54</v>
      </c>
      <c r="C20" s="103" t="str">
        <f>Tabulka!B15</f>
        <v>Petr</v>
      </c>
      <c r="D20" s="104" t="s">
        <v>24</v>
      </c>
      <c r="E20" s="3">
        <v>1</v>
      </c>
      <c r="F20" s="3"/>
      <c r="G20" s="3"/>
      <c r="H20" s="1"/>
      <c r="I20" s="2"/>
      <c r="J20" s="3">
        <v>0</v>
      </c>
      <c r="K20" s="3"/>
      <c r="L20" s="3"/>
      <c r="M20" s="1"/>
      <c r="N20" s="2"/>
      <c r="O20" s="3">
        <v>0</v>
      </c>
      <c r="P20" s="3"/>
      <c r="Q20" s="3"/>
      <c r="R20" s="1"/>
      <c r="S20" s="2"/>
      <c r="T20" s="3">
        <v>0</v>
      </c>
      <c r="U20" s="3"/>
      <c r="V20" s="3"/>
      <c r="W20" s="1"/>
      <c r="X20" s="2"/>
      <c r="Y20" s="3">
        <v>0</v>
      </c>
      <c r="Z20" s="3"/>
      <c r="AA20" s="3"/>
      <c r="AB20" s="1"/>
      <c r="AC20" s="2"/>
      <c r="AD20" s="3">
        <v>0</v>
      </c>
      <c r="AE20" s="3"/>
      <c r="AF20" s="3"/>
      <c r="AG20" s="1"/>
      <c r="AH20" s="2"/>
      <c r="AI20" s="3">
        <v>0</v>
      </c>
      <c r="AJ20" s="3"/>
      <c r="AK20" s="3"/>
      <c r="AL20" s="1"/>
      <c r="AM20" s="2"/>
      <c r="AN20" s="3">
        <v>0</v>
      </c>
      <c r="AO20" s="3"/>
      <c r="AP20" s="3"/>
      <c r="AQ20" s="1"/>
      <c r="AR20" s="2"/>
      <c r="AS20" s="3"/>
      <c r="AT20" s="3"/>
      <c r="AU20" s="3"/>
      <c r="AV20" s="1"/>
      <c r="AW20" s="2"/>
      <c r="AX20" s="3">
        <v>0</v>
      </c>
      <c r="AY20" s="3"/>
      <c r="AZ20" s="3"/>
      <c r="BA20" s="1"/>
      <c r="BB20" s="2"/>
      <c r="BC20" s="3">
        <v>0</v>
      </c>
      <c r="BD20" s="3"/>
      <c r="BE20" s="3"/>
      <c r="BF20" s="1"/>
      <c r="BG20" s="2"/>
      <c r="BH20" s="3"/>
      <c r="BI20" s="3"/>
      <c r="BJ20" s="3"/>
      <c r="BK20" s="1"/>
      <c r="BL20" s="2"/>
      <c r="BM20" s="3"/>
      <c r="BN20" s="3"/>
      <c r="BO20" s="3"/>
      <c r="BP20" s="1"/>
      <c r="BQ20" s="2"/>
      <c r="BR20" s="3"/>
      <c r="BS20" s="3"/>
      <c r="BT20" s="3"/>
      <c r="BU20" s="1"/>
      <c r="BV20" s="2"/>
      <c r="BW20" s="3"/>
      <c r="BX20" s="3"/>
      <c r="BY20" s="3"/>
      <c r="BZ20" s="1"/>
      <c r="CA20" s="2"/>
      <c r="CB20" s="3"/>
      <c r="CC20" s="3"/>
      <c r="CD20" s="3"/>
      <c r="CE20" s="1"/>
      <c r="CF20" s="2"/>
      <c r="CG20" s="3"/>
      <c r="CH20" s="3"/>
      <c r="CI20" s="3"/>
      <c r="CJ20" s="1"/>
      <c r="CK20" s="2"/>
      <c r="CL20" s="3"/>
      <c r="CM20" s="3"/>
      <c r="CN20" s="3"/>
      <c r="CO20" s="1"/>
      <c r="CP20" s="2"/>
      <c r="CQ20" s="3"/>
      <c r="CR20" s="3"/>
      <c r="CS20" s="3"/>
      <c r="CT20" s="1"/>
      <c r="CU20" s="2"/>
      <c r="CV20" s="3"/>
      <c r="CW20" s="3"/>
      <c r="CX20" s="3"/>
      <c r="CY20" s="1"/>
      <c r="CZ20" s="2"/>
      <c r="DA20" s="3"/>
      <c r="DB20" s="3"/>
      <c r="DC20" s="3"/>
      <c r="DD20" s="1"/>
      <c r="DE20" s="2"/>
      <c r="DF20" s="3"/>
      <c r="DG20" s="3"/>
      <c r="DH20" s="3"/>
      <c r="DI20" s="1"/>
      <c r="DJ20" s="2"/>
      <c r="DK20" s="3"/>
      <c r="DL20" s="3"/>
      <c r="DM20" s="3"/>
      <c r="DN20" s="1"/>
      <c r="DO20" s="2"/>
      <c r="DP20" s="3"/>
      <c r="DQ20" s="3"/>
      <c r="DR20" s="3"/>
      <c r="DS20" s="1"/>
      <c r="DT20" s="2"/>
      <c r="DU20" s="3"/>
      <c r="DV20" s="3"/>
      <c r="DW20" s="3"/>
      <c r="DX20" s="1"/>
      <c r="DY20" s="2"/>
      <c r="DZ20" s="3"/>
      <c r="EA20" s="3"/>
      <c r="EB20" s="3"/>
      <c r="EC20" s="1"/>
      <c r="ED20" s="2"/>
      <c r="EE20" s="115">
        <f t="shared" si="5"/>
        <v>1</v>
      </c>
      <c r="EF20" s="116">
        <f>SUM(EE19-EE20)</f>
        <v>12</v>
      </c>
    </row>
    <row r="21" spans="1:136" ht="13.8">
      <c r="A21" s="98" t="str">
        <f t="shared" si="4"/>
        <v>Petr WeinerPlaceno panáků</v>
      </c>
      <c r="B21" s="99" t="s">
        <v>54</v>
      </c>
      <c r="C21" s="103" t="str">
        <f>Tabulka!B16</f>
        <v>Weiner</v>
      </c>
      <c r="D21" s="104" t="s">
        <v>39</v>
      </c>
      <c r="E21" s="3">
        <v>1</v>
      </c>
      <c r="F21" s="3"/>
      <c r="G21" s="3"/>
      <c r="H21" s="1"/>
      <c r="I21" s="2"/>
      <c r="J21" s="3">
        <v>0</v>
      </c>
      <c r="K21" s="3"/>
      <c r="L21" s="3"/>
      <c r="M21" s="1"/>
      <c r="N21" s="2"/>
      <c r="O21" s="3">
        <v>0</v>
      </c>
      <c r="P21" s="3"/>
      <c r="Q21" s="3"/>
      <c r="R21" s="1"/>
      <c r="S21" s="2"/>
      <c r="T21" s="3">
        <v>0</v>
      </c>
      <c r="U21" s="3"/>
      <c r="V21" s="3"/>
      <c r="W21" s="1"/>
      <c r="X21" s="2"/>
      <c r="Y21" s="3">
        <v>0</v>
      </c>
      <c r="Z21" s="3"/>
      <c r="AA21" s="3"/>
      <c r="AB21" s="1"/>
      <c r="AC21" s="2"/>
      <c r="AD21" s="3">
        <v>0</v>
      </c>
      <c r="AE21" s="3"/>
      <c r="AF21" s="3"/>
      <c r="AG21" s="1"/>
      <c r="AH21" s="2"/>
      <c r="AI21" s="3">
        <v>0</v>
      </c>
      <c r="AJ21" s="3"/>
      <c r="AK21" s="3"/>
      <c r="AL21" s="1"/>
      <c r="AM21" s="2"/>
      <c r="AN21" s="3">
        <v>0</v>
      </c>
      <c r="AO21" s="3"/>
      <c r="AP21" s="3"/>
      <c r="AQ21" s="1"/>
      <c r="AR21" s="2"/>
      <c r="AS21" s="3"/>
      <c r="AT21" s="3"/>
      <c r="AU21" s="3"/>
      <c r="AV21" s="1"/>
      <c r="AW21" s="2"/>
      <c r="AX21" s="3">
        <v>0</v>
      </c>
      <c r="AY21" s="3"/>
      <c r="AZ21" s="3"/>
      <c r="BA21" s="1"/>
      <c r="BB21" s="2"/>
      <c r="BC21" s="3">
        <v>0</v>
      </c>
      <c r="BD21" s="3"/>
      <c r="BE21" s="3"/>
      <c r="BF21" s="1"/>
      <c r="BG21" s="2"/>
      <c r="BH21" s="3"/>
      <c r="BI21" s="3"/>
      <c r="BJ21" s="3"/>
      <c r="BK21" s="1"/>
      <c r="BL21" s="2"/>
      <c r="BM21" s="3"/>
      <c r="BN21" s="3"/>
      <c r="BO21" s="3"/>
      <c r="BP21" s="1"/>
      <c r="BQ21" s="2"/>
      <c r="BR21" s="3"/>
      <c r="BS21" s="3"/>
      <c r="BT21" s="3"/>
      <c r="BU21" s="1"/>
      <c r="BV21" s="2"/>
      <c r="BW21" s="3"/>
      <c r="BX21" s="3"/>
      <c r="BY21" s="3"/>
      <c r="BZ21" s="1"/>
      <c r="CA21" s="2"/>
      <c r="CB21" s="3"/>
      <c r="CC21" s="3"/>
      <c r="CD21" s="3"/>
      <c r="CE21" s="1"/>
      <c r="CF21" s="2"/>
      <c r="CG21" s="3"/>
      <c r="CH21" s="3"/>
      <c r="CI21" s="3"/>
      <c r="CJ21" s="1"/>
      <c r="CK21" s="2"/>
      <c r="CL21" s="3"/>
      <c r="CM21" s="3"/>
      <c r="CN21" s="3"/>
      <c r="CO21" s="1"/>
      <c r="CP21" s="2"/>
      <c r="CQ21" s="3"/>
      <c r="CR21" s="3"/>
      <c r="CS21" s="3"/>
      <c r="CT21" s="1"/>
      <c r="CU21" s="2"/>
      <c r="CV21" s="3"/>
      <c r="CW21" s="3"/>
      <c r="CX21" s="3"/>
      <c r="CY21" s="1"/>
      <c r="CZ21" s="2"/>
      <c r="DA21" s="3"/>
      <c r="DB21" s="3"/>
      <c r="DC21" s="3"/>
      <c r="DD21" s="1"/>
      <c r="DE21" s="2"/>
      <c r="DF21" s="3"/>
      <c r="DG21" s="3"/>
      <c r="DH21" s="3"/>
      <c r="DI21" s="1"/>
      <c r="DJ21" s="2"/>
      <c r="DK21" s="3"/>
      <c r="DL21" s="3"/>
      <c r="DM21" s="3"/>
      <c r="DN21" s="1"/>
      <c r="DO21" s="2"/>
      <c r="DP21" s="3"/>
      <c r="DQ21" s="3"/>
      <c r="DR21" s="3"/>
      <c r="DS21" s="1"/>
      <c r="DT21" s="2"/>
      <c r="DU21" s="3"/>
      <c r="DV21" s="3"/>
      <c r="DW21" s="3"/>
      <c r="DX21" s="1"/>
      <c r="DY21" s="2"/>
      <c r="DZ21" s="3"/>
      <c r="EA21" s="3"/>
      <c r="EB21" s="3"/>
      <c r="EC21" s="1"/>
      <c r="ED21" s="2"/>
      <c r="EE21" s="115">
        <f t="shared" si="5"/>
        <v>1</v>
      </c>
      <c r="EF21" s="117"/>
    </row>
    <row r="22" spans="1:136" ht="13.8">
      <c r="A22" s="98" t="str">
        <f t="shared" si="4"/>
        <v>Petr WeinerPřehozy</v>
      </c>
      <c r="B22" s="99" t="s">
        <v>54</v>
      </c>
      <c r="C22" s="103">
        <f>Tabulka!B17</f>
        <v>0</v>
      </c>
      <c r="D22" s="104" t="s">
        <v>25</v>
      </c>
      <c r="E22" s="3">
        <v>1</v>
      </c>
      <c r="F22" s="3"/>
      <c r="G22" s="3"/>
      <c r="H22" s="1"/>
      <c r="I22" s="2"/>
      <c r="J22" s="3">
        <v>0</v>
      </c>
      <c r="K22" s="3"/>
      <c r="L22" s="3"/>
      <c r="M22" s="1"/>
      <c r="N22" s="2"/>
      <c r="O22" s="3">
        <v>1</v>
      </c>
      <c r="P22" s="3"/>
      <c r="Q22" s="3"/>
      <c r="R22" s="1"/>
      <c r="S22" s="2"/>
      <c r="T22" s="3">
        <v>1</v>
      </c>
      <c r="U22" s="3"/>
      <c r="V22" s="3"/>
      <c r="W22" s="1"/>
      <c r="X22" s="2"/>
      <c r="Y22" s="3">
        <v>3</v>
      </c>
      <c r="Z22" s="3"/>
      <c r="AA22" s="3"/>
      <c r="AB22" s="1"/>
      <c r="AC22" s="2"/>
      <c r="AD22" s="3">
        <v>2</v>
      </c>
      <c r="AE22" s="3"/>
      <c r="AF22" s="3"/>
      <c r="AG22" s="1"/>
      <c r="AH22" s="2"/>
      <c r="AI22" s="3">
        <v>0</v>
      </c>
      <c r="AJ22" s="3"/>
      <c r="AK22" s="3"/>
      <c r="AL22" s="1"/>
      <c r="AM22" s="2"/>
      <c r="AN22" s="3">
        <v>0</v>
      </c>
      <c r="AO22" s="3"/>
      <c r="AP22" s="3"/>
      <c r="AQ22" s="1"/>
      <c r="AR22" s="2"/>
      <c r="AS22" s="3"/>
      <c r="AT22" s="3"/>
      <c r="AU22" s="3"/>
      <c r="AV22" s="1"/>
      <c r="AW22" s="2"/>
      <c r="AX22" s="3">
        <v>1</v>
      </c>
      <c r="AY22" s="3"/>
      <c r="AZ22" s="3"/>
      <c r="BA22" s="1"/>
      <c r="BB22" s="2"/>
      <c r="BC22" s="3">
        <v>0</v>
      </c>
      <c r="BD22" s="3"/>
      <c r="BE22" s="3"/>
      <c r="BF22" s="1"/>
      <c r="BG22" s="2"/>
      <c r="BH22" s="3"/>
      <c r="BI22" s="3"/>
      <c r="BJ22" s="3"/>
      <c r="BK22" s="1"/>
      <c r="BL22" s="2"/>
      <c r="BM22" s="3"/>
      <c r="BN22" s="3"/>
      <c r="BO22" s="3"/>
      <c r="BP22" s="1"/>
      <c r="BQ22" s="2"/>
      <c r="BR22" s="3"/>
      <c r="BS22" s="3"/>
      <c r="BT22" s="3"/>
      <c r="BU22" s="1"/>
      <c r="BV22" s="2"/>
      <c r="BW22" s="3"/>
      <c r="BX22" s="3"/>
      <c r="BY22" s="3"/>
      <c r="BZ22" s="1"/>
      <c r="CA22" s="2"/>
      <c r="CB22" s="3"/>
      <c r="CC22" s="3"/>
      <c r="CD22" s="3"/>
      <c r="CE22" s="1"/>
      <c r="CF22" s="2"/>
      <c r="CG22" s="3"/>
      <c r="CH22" s="3"/>
      <c r="CI22" s="3"/>
      <c r="CJ22" s="1"/>
      <c r="CK22" s="2"/>
      <c r="CL22" s="3"/>
      <c r="CM22" s="3"/>
      <c r="CN22" s="3"/>
      <c r="CO22" s="1"/>
      <c r="CP22" s="2"/>
      <c r="CQ22" s="3"/>
      <c r="CR22" s="3"/>
      <c r="CS22" s="3"/>
      <c r="CT22" s="1"/>
      <c r="CU22" s="2"/>
      <c r="CV22" s="3"/>
      <c r="CW22" s="3"/>
      <c r="CX22" s="3"/>
      <c r="CY22" s="1"/>
      <c r="CZ22" s="2"/>
      <c r="DA22" s="3"/>
      <c r="DB22" s="3"/>
      <c r="DC22" s="3"/>
      <c r="DD22" s="1"/>
      <c r="DE22" s="2"/>
      <c r="DF22" s="3"/>
      <c r="DG22" s="3"/>
      <c r="DH22" s="3"/>
      <c r="DI22" s="1"/>
      <c r="DJ22" s="2"/>
      <c r="DK22" s="3"/>
      <c r="DL22" s="3"/>
      <c r="DM22" s="3"/>
      <c r="DN22" s="1"/>
      <c r="DO22" s="2"/>
      <c r="DP22" s="3"/>
      <c r="DQ22" s="3"/>
      <c r="DR22" s="3"/>
      <c r="DS22" s="1"/>
      <c r="DT22" s="2"/>
      <c r="DU22" s="3"/>
      <c r="DV22" s="3"/>
      <c r="DW22" s="3"/>
      <c r="DX22" s="1"/>
      <c r="DY22" s="2"/>
      <c r="DZ22" s="3"/>
      <c r="EA22" s="3"/>
      <c r="EB22" s="3"/>
      <c r="EC22" s="1"/>
      <c r="ED22" s="2"/>
      <c r="EE22" s="115">
        <f t="shared" si="5"/>
        <v>9</v>
      </c>
      <c r="EF22" s="117"/>
    </row>
    <row r="23" spans="1:136" ht="13.8">
      <c r="A23" s="98" t="str">
        <f t="shared" si="4"/>
        <v>Petr WeinerPoč. kol</v>
      </c>
      <c r="B23" s="99" t="s">
        <v>54</v>
      </c>
      <c r="C23" s="103">
        <f>Tabulka!B18</f>
        <v>0</v>
      </c>
      <c r="D23" s="104" t="s">
        <v>37</v>
      </c>
      <c r="E23" s="3">
        <v>4</v>
      </c>
      <c r="F23" s="3"/>
      <c r="G23" s="3"/>
      <c r="H23" s="1"/>
      <c r="I23" s="2"/>
      <c r="J23" s="3">
        <v>3</v>
      </c>
      <c r="K23" s="3"/>
      <c r="L23" s="3"/>
      <c r="M23" s="1"/>
      <c r="N23" s="2"/>
      <c r="O23" s="3">
        <v>4</v>
      </c>
      <c r="P23" s="3"/>
      <c r="Q23" s="3"/>
      <c r="R23" s="1"/>
      <c r="S23" s="2"/>
      <c r="T23" s="3">
        <v>5</v>
      </c>
      <c r="U23" s="3"/>
      <c r="V23" s="3"/>
      <c r="W23" s="1"/>
      <c r="X23" s="2"/>
      <c r="Y23" s="3">
        <v>4</v>
      </c>
      <c r="Z23" s="3"/>
      <c r="AA23" s="3"/>
      <c r="AB23" s="1"/>
      <c r="AC23" s="2"/>
      <c r="AD23" s="3">
        <v>4</v>
      </c>
      <c r="AE23" s="3"/>
      <c r="AF23" s="3"/>
      <c r="AG23" s="1"/>
      <c r="AH23" s="2"/>
      <c r="AI23" s="3">
        <v>3</v>
      </c>
      <c r="AJ23" s="3"/>
      <c r="AK23" s="3"/>
      <c r="AL23" s="1"/>
      <c r="AM23" s="2"/>
      <c r="AN23" s="3">
        <v>3</v>
      </c>
      <c r="AO23" s="3"/>
      <c r="AP23" s="3"/>
      <c r="AQ23" s="1"/>
      <c r="AR23" s="2"/>
      <c r="AS23" s="3"/>
      <c r="AT23" s="3"/>
      <c r="AU23" s="3"/>
      <c r="AV23" s="1"/>
      <c r="AW23" s="2"/>
      <c r="AX23" s="3">
        <v>4</v>
      </c>
      <c r="AY23" s="3"/>
      <c r="AZ23" s="3"/>
      <c r="BA23" s="1"/>
      <c r="BB23" s="2"/>
      <c r="BC23" s="3">
        <v>4</v>
      </c>
      <c r="BD23" s="3"/>
      <c r="BE23" s="3"/>
      <c r="BF23" s="1"/>
      <c r="BG23" s="2"/>
      <c r="BH23" s="3"/>
      <c r="BI23" s="3"/>
      <c r="BJ23" s="3"/>
      <c r="BK23" s="1"/>
      <c r="BL23" s="2"/>
      <c r="BM23" s="3"/>
      <c r="BN23" s="3"/>
      <c r="BO23" s="3"/>
      <c r="BP23" s="1"/>
      <c r="BQ23" s="2"/>
      <c r="BR23" s="3"/>
      <c r="BS23" s="3"/>
      <c r="BT23" s="3"/>
      <c r="BU23" s="1"/>
      <c r="BV23" s="2"/>
      <c r="BW23" s="3"/>
      <c r="BX23" s="3"/>
      <c r="BY23" s="3"/>
      <c r="BZ23" s="1"/>
      <c r="CA23" s="2"/>
      <c r="CB23" s="3"/>
      <c r="CC23" s="3"/>
      <c r="CD23" s="3"/>
      <c r="CE23" s="1"/>
      <c r="CF23" s="2"/>
      <c r="CG23" s="3"/>
      <c r="CH23" s="3"/>
      <c r="CI23" s="3"/>
      <c r="CJ23" s="1"/>
      <c r="CK23" s="2"/>
      <c r="CL23" s="3"/>
      <c r="CM23" s="3"/>
      <c r="CN23" s="3"/>
      <c r="CO23" s="1"/>
      <c r="CP23" s="2"/>
      <c r="CQ23" s="3"/>
      <c r="CR23" s="3"/>
      <c r="CS23" s="3"/>
      <c r="CT23" s="1"/>
      <c r="CU23" s="2"/>
      <c r="CV23" s="3"/>
      <c r="CW23" s="3"/>
      <c r="CX23" s="3"/>
      <c r="CY23" s="1"/>
      <c r="CZ23" s="2"/>
      <c r="DA23" s="3"/>
      <c r="DB23" s="3"/>
      <c r="DC23" s="3"/>
      <c r="DD23" s="1"/>
      <c r="DE23" s="2"/>
      <c r="DF23" s="3"/>
      <c r="DG23" s="3"/>
      <c r="DH23" s="3"/>
      <c r="DI23" s="1"/>
      <c r="DJ23" s="2"/>
      <c r="DK23" s="3"/>
      <c r="DL23" s="3"/>
      <c r="DM23" s="3"/>
      <c r="DN23" s="1"/>
      <c r="DO23" s="2"/>
      <c r="DP23" s="3"/>
      <c r="DQ23" s="3"/>
      <c r="DR23" s="3"/>
      <c r="DS23" s="1"/>
      <c r="DT23" s="2"/>
      <c r="DU23" s="3"/>
      <c r="DV23" s="3"/>
      <c r="DW23" s="3"/>
      <c r="DX23" s="1"/>
      <c r="DY23" s="2"/>
      <c r="DZ23" s="3"/>
      <c r="EA23" s="3"/>
      <c r="EB23" s="3"/>
      <c r="EC23" s="1"/>
      <c r="ED23" s="2"/>
      <c r="EE23" s="115">
        <f t="shared" si="5"/>
        <v>38</v>
      </c>
      <c r="EF23" s="117"/>
    </row>
    <row r="24" spans="1:136" ht="13.8">
      <c r="A24" s="98" t="str">
        <f t="shared" si="4"/>
        <v>Petr WeinerPočet konečných bodů</v>
      </c>
      <c r="B24" s="99" t="s">
        <v>54</v>
      </c>
      <c r="C24" s="103"/>
      <c r="D24" s="104" t="s">
        <v>48</v>
      </c>
      <c r="E24" s="3">
        <v>47</v>
      </c>
      <c r="F24" s="3">
        <v>57</v>
      </c>
      <c r="G24" s="3">
        <v>0</v>
      </c>
      <c r="H24" s="1">
        <v>108</v>
      </c>
      <c r="I24" s="2"/>
      <c r="J24" s="3"/>
      <c r="K24" s="3">
        <v>0</v>
      </c>
      <c r="L24" s="3"/>
      <c r="M24" s="1">
        <v>0</v>
      </c>
      <c r="N24" s="2">
        <v>0</v>
      </c>
      <c r="O24" s="3">
        <v>12</v>
      </c>
      <c r="P24" s="3">
        <v>25</v>
      </c>
      <c r="Q24" s="3">
        <v>48</v>
      </c>
      <c r="R24" s="1">
        <v>12</v>
      </c>
      <c r="S24" s="2"/>
      <c r="T24" s="3">
        <v>11</v>
      </c>
      <c r="U24" s="3">
        <v>28</v>
      </c>
      <c r="V24" s="3">
        <v>27</v>
      </c>
      <c r="W24" s="1">
        <v>124</v>
      </c>
      <c r="X24" s="2">
        <v>0</v>
      </c>
      <c r="Y24" s="3">
        <v>44</v>
      </c>
      <c r="Z24" s="3">
        <v>0</v>
      </c>
      <c r="AA24" s="3">
        <v>2</v>
      </c>
      <c r="AB24" s="1">
        <v>0</v>
      </c>
      <c r="AC24" s="2"/>
      <c r="AD24" s="3">
        <v>6</v>
      </c>
      <c r="AE24" s="3">
        <v>83</v>
      </c>
      <c r="AF24" s="3">
        <v>0</v>
      </c>
      <c r="AG24" s="1">
        <v>0</v>
      </c>
      <c r="AH24" s="2"/>
      <c r="AI24" s="3"/>
      <c r="AJ24" s="3">
        <v>24</v>
      </c>
      <c r="AK24" s="3">
        <v>24</v>
      </c>
      <c r="AL24" s="1">
        <v>0</v>
      </c>
      <c r="AM24" s="2"/>
      <c r="AN24" s="3">
        <v>166</v>
      </c>
      <c r="AO24" s="3">
        <v>0</v>
      </c>
      <c r="AP24" s="3">
        <v>99</v>
      </c>
      <c r="AQ24" s="1"/>
      <c r="AR24" s="2"/>
      <c r="AS24" s="3"/>
      <c r="AT24" s="3"/>
      <c r="AU24" s="3"/>
      <c r="AV24" s="1"/>
      <c r="AW24" s="2"/>
      <c r="AX24" s="3">
        <v>8</v>
      </c>
      <c r="AY24" s="3">
        <v>0</v>
      </c>
      <c r="AZ24" s="3">
        <v>44</v>
      </c>
      <c r="BA24" s="1">
        <v>9</v>
      </c>
      <c r="BB24" s="2"/>
      <c r="BC24" s="3">
        <v>122</v>
      </c>
      <c r="BD24" s="3">
        <v>92</v>
      </c>
      <c r="BE24" s="3">
        <v>0</v>
      </c>
      <c r="BF24" s="1">
        <v>109</v>
      </c>
      <c r="BG24" s="2"/>
      <c r="BH24" s="3"/>
      <c r="BI24" s="3"/>
      <c r="BJ24" s="3"/>
      <c r="BK24" s="1"/>
      <c r="BL24" s="2"/>
      <c r="BM24" s="3"/>
      <c r="BN24" s="3"/>
      <c r="BO24" s="3"/>
      <c r="BP24" s="1"/>
      <c r="BQ24" s="2"/>
      <c r="BR24" s="3"/>
      <c r="BS24" s="3"/>
      <c r="BT24" s="3"/>
      <c r="BU24" s="1"/>
      <c r="BV24" s="2"/>
      <c r="BW24" s="3"/>
      <c r="BX24" s="3"/>
      <c r="BY24" s="3"/>
      <c r="BZ24" s="1"/>
      <c r="CA24" s="2"/>
      <c r="CB24" s="3"/>
      <c r="CC24" s="3"/>
      <c r="CD24" s="3"/>
      <c r="CE24" s="1"/>
      <c r="CF24" s="2"/>
      <c r="CG24" s="3"/>
      <c r="CH24" s="3"/>
      <c r="CI24" s="3"/>
      <c r="CJ24" s="1"/>
      <c r="CK24" s="2"/>
      <c r="CL24" s="3"/>
      <c r="CM24" s="3"/>
      <c r="CN24" s="3"/>
      <c r="CO24" s="1"/>
      <c r="CP24" s="2"/>
      <c r="CQ24" s="3"/>
      <c r="CR24" s="3"/>
      <c r="CS24" s="3"/>
      <c r="CT24" s="1"/>
      <c r="CU24" s="2"/>
      <c r="CV24" s="3"/>
      <c r="CW24" s="3"/>
      <c r="CX24" s="3"/>
      <c r="CY24" s="1"/>
      <c r="CZ24" s="2"/>
      <c r="DA24" s="3"/>
      <c r="DB24" s="3"/>
      <c r="DC24" s="3"/>
      <c r="DD24" s="1"/>
      <c r="DE24" s="2"/>
      <c r="DF24" s="3"/>
      <c r="DG24" s="3"/>
      <c r="DH24" s="3"/>
      <c r="DI24" s="1"/>
      <c r="DJ24" s="2"/>
      <c r="DK24" s="3"/>
      <c r="DL24" s="3"/>
      <c r="DM24" s="3"/>
      <c r="DN24" s="1"/>
      <c r="DO24" s="2"/>
      <c r="DP24" s="3"/>
      <c r="DQ24" s="3"/>
      <c r="DR24" s="3"/>
      <c r="DS24" s="1"/>
      <c r="DT24" s="2"/>
      <c r="DU24" s="3"/>
      <c r="DV24" s="3"/>
      <c r="DW24" s="3"/>
      <c r="DX24" s="1"/>
      <c r="DY24" s="2"/>
      <c r="DZ24" s="3"/>
      <c r="EA24" s="3"/>
      <c r="EB24" s="3"/>
      <c r="EC24" s="1"/>
      <c r="ED24" s="2"/>
      <c r="EE24" s="115">
        <f t="shared" si="5"/>
        <v>1331</v>
      </c>
      <c r="EF24" s="117"/>
    </row>
    <row r="25" spans="1:136" ht="13.8">
      <c r="A25" s="98" t="str">
        <f t="shared" si="4"/>
        <v>Petr WeinerPrůměr konečných bodů na kolo</v>
      </c>
      <c r="B25" s="99" t="s">
        <v>54</v>
      </c>
      <c r="C25" s="103"/>
      <c r="D25" s="105" t="s">
        <v>49</v>
      </c>
      <c r="E25" s="84">
        <f>IF(E24&lt;&gt;"",AVERAGE($E24:E24),"")</f>
        <v>47</v>
      </c>
      <c r="F25" s="84">
        <f>IF(F24&lt;&gt;"",AVERAGE($E24:F24),"")</f>
        <v>52</v>
      </c>
      <c r="G25" s="84">
        <f>IF(G24&lt;&gt;"",AVERAGE($E24:G24),"")</f>
        <v>34.666666666666664</v>
      </c>
      <c r="H25" s="84">
        <f>IF(H24&lt;&gt;"",AVERAGE($E24:H24),"")</f>
        <v>53</v>
      </c>
      <c r="I25" s="129" t="str">
        <f>IF(I24&lt;&gt;"",AVERAGE($E24:I24),"")</f>
        <v/>
      </c>
      <c r="J25" s="84" t="str">
        <f>IF(J24&lt;&gt;"",AVERAGE($E24:J24),"")</f>
        <v/>
      </c>
      <c r="K25" s="84">
        <f>IF(K24&lt;&gt;"",AVERAGE($E24:K24),"")</f>
        <v>42.4</v>
      </c>
      <c r="L25" s="84" t="str">
        <f>IF(L24&lt;&gt;"",AVERAGE($E24:L24),"")</f>
        <v/>
      </c>
      <c r="M25" s="84">
        <f>IF(M24&lt;&gt;"",AVERAGE($E24:M24),"")</f>
        <v>35.333333333333336</v>
      </c>
      <c r="N25" s="129">
        <f>IF(N24&lt;&gt;"",AVERAGE($E24:N24),"")</f>
        <v>30.285714285714285</v>
      </c>
      <c r="O25" s="84">
        <f>IF(O24&lt;&gt;"",AVERAGE($E24:O24),"")</f>
        <v>28</v>
      </c>
      <c r="P25" s="84">
        <f>IF(P24&lt;&gt;"",AVERAGE($E24:P24),"")</f>
        <v>27.666666666666668</v>
      </c>
      <c r="Q25" s="84">
        <f>IF(Q24&lt;&gt;"",AVERAGE($E24:Q24),"")</f>
        <v>29.7</v>
      </c>
      <c r="R25" s="84">
        <f>IF(R24&lt;&gt;"",AVERAGE($E24:R24),"")</f>
        <v>28.09090909090909</v>
      </c>
      <c r="S25" s="129" t="str">
        <f>IF(S24&lt;&gt;"",AVERAGE($E24:S24),"")</f>
        <v/>
      </c>
      <c r="T25" s="84">
        <f>IF(T24&lt;&gt;"",AVERAGE($E24:T24),"")</f>
        <v>26.666666666666668</v>
      </c>
      <c r="U25" s="84">
        <f>IF(U24&lt;&gt;"",AVERAGE($E24:U24),"")</f>
        <v>26.76923076923077</v>
      </c>
      <c r="V25" s="84">
        <f>IF(V24&lt;&gt;"",AVERAGE($E24:V24),"")</f>
        <v>26.785714285714285</v>
      </c>
      <c r="W25" s="84">
        <f>IF(W24&lt;&gt;"",AVERAGE($E24:W24),"")</f>
        <v>33.266666666666666</v>
      </c>
      <c r="X25" s="129">
        <f>IF(X24&lt;&gt;"",AVERAGE($E24:X24),"")</f>
        <v>31.1875</v>
      </c>
      <c r="Y25" s="84">
        <f>IF(Y24&lt;&gt;"",AVERAGE($E24:Y24),"")</f>
        <v>31.941176470588236</v>
      </c>
      <c r="Z25" s="84">
        <f>IF(Z24&lt;&gt;"",AVERAGE($E24:Z24),"")</f>
        <v>30.166666666666668</v>
      </c>
      <c r="AA25" s="84">
        <f>IF(AA24&lt;&gt;"",AVERAGE($E24:AA24),"")</f>
        <v>28.684210526315791</v>
      </c>
      <c r="AB25" s="84">
        <f>IF(AB24&lt;&gt;"",AVERAGE($E24:AB24),"")</f>
        <v>27.25</v>
      </c>
      <c r="AC25" s="129" t="str">
        <f>IF(AC24&lt;&gt;"",AVERAGE($E24:AC24),"")</f>
        <v/>
      </c>
      <c r="AD25" s="84">
        <f>IF(AD24&lt;&gt;"",AVERAGE($E24:AD24),"")</f>
        <v>26.238095238095237</v>
      </c>
      <c r="AE25" s="84">
        <f>IF(AE24&lt;&gt;"",AVERAGE($E24:AE24),"")</f>
        <v>28.818181818181817</v>
      </c>
      <c r="AF25" s="84">
        <f>IF(AF24&lt;&gt;"",AVERAGE($E24:AF24),"")</f>
        <v>27.565217391304348</v>
      </c>
      <c r="AG25" s="84">
        <f>IF(AG24&lt;&gt;"",AVERAGE($E24:AG24),"")</f>
        <v>26.416666666666668</v>
      </c>
      <c r="AH25" s="129" t="str">
        <f>IF(AH24&lt;&gt;"",AVERAGE($E24:AH24),"")</f>
        <v/>
      </c>
      <c r="AI25" s="84" t="str">
        <f>IF(AI24&lt;&gt;"",AVERAGE($E24:AI24),"")</f>
        <v/>
      </c>
      <c r="AJ25" s="84">
        <f>IF(AJ24&lt;&gt;"",AVERAGE($E24:AJ24),"")</f>
        <v>26.32</v>
      </c>
      <c r="AK25" s="84">
        <f>IF(AK24&lt;&gt;"",AVERAGE($E24:AK24),"")</f>
        <v>26.23076923076923</v>
      </c>
      <c r="AL25" s="84">
        <f>IF(AL24&lt;&gt;"",AVERAGE($E24:AL24),"")</f>
        <v>25.25925925925926</v>
      </c>
      <c r="AM25" s="129" t="str">
        <f>IF(AM24&lt;&gt;"",AVERAGE($E24:AM24),"")</f>
        <v/>
      </c>
      <c r="AN25" s="84">
        <f>IF(AN24&lt;&gt;"",AVERAGE($E24:AN24),"")</f>
        <v>30.285714285714285</v>
      </c>
      <c r="AO25" s="84">
        <f>IF(AO24&lt;&gt;"",AVERAGE($E24:AO24),"")</f>
        <v>29.241379310344829</v>
      </c>
      <c r="AP25" s="84">
        <f>IF(AP24&lt;&gt;"",AVERAGE($E24:AP24),"")</f>
        <v>31.566666666666666</v>
      </c>
      <c r="AQ25" s="84" t="str">
        <f>IF(AQ24&lt;&gt;"",AVERAGE($E24:AQ24),"")</f>
        <v/>
      </c>
      <c r="AR25" s="129" t="str">
        <f>IF(AR24&lt;&gt;"",AVERAGE($E24:AR24),"")</f>
        <v/>
      </c>
      <c r="AS25" s="84" t="str">
        <f>IF(AS24&lt;&gt;"",AVERAGE($E24:AS24),"")</f>
        <v/>
      </c>
      <c r="AT25" s="84" t="str">
        <f>IF(AT24&lt;&gt;"",AVERAGE($E24:AT24),"")</f>
        <v/>
      </c>
      <c r="AU25" s="84" t="str">
        <f>IF(AU24&lt;&gt;"",AVERAGE($E24:AU24),"")</f>
        <v/>
      </c>
      <c r="AV25" s="84" t="str">
        <f>IF(AV24&lt;&gt;"",AVERAGE($E24:AV24),"")</f>
        <v/>
      </c>
      <c r="AW25" s="129" t="str">
        <f>IF(AW24&lt;&gt;"",AVERAGE($E24:AW24),"")</f>
        <v/>
      </c>
      <c r="AX25" s="84">
        <f>IF(AX24&lt;&gt;"",AVERAGE($E24:AX24),"")</f>
        <v>30.806451612903224</v>
      </c>
      <c r="AY25" s="84">
        <f>IF(AY24&lt;&gt;"",AVERAGE($E24:AY24),"")</f>
        <v>29.84375</v>
      </c>
      <c r="AZ25" s="84">
        <f>IF(AZ24&lt;&gt;"",AVERAGE($E24:AZ24),"")</f>
        <v>30.272727272727273</v>
      </c>
      <c r="BA25" s="84">
        <f>IF(BA24&lt;&gt;"",AVERAGE($E24:BA24),"")</f>
        <v>29.647058823529413</v>
      </c>
      <c r="BB25" s="129" t="str">
        <f>IF(BB24&lt;&gt;"",AVERAGE($E24:BB24),"")</f>
        <v/>
      </c>
      <c r="BC25" s="84">
        <f>IF(BC24&lt;&gt;"",AVERAGE($E24:BC24),"")</f>
        <v>32.285714285714285</v>
      </c>
      <c r="BD25" s="84">
        <f>IF(BD24&lt;&gt;"",AVERAGE($E24:BD24),"")</f>
        <v>33.944444444444443</v>
      </c>
      <c r="BE25" s="84">
        <f>IF(BE24&lt;&gt;"",AVERAGE($E24:BE24),"")</f>
        <v>33.027027027027025</v>
      </c>
      <c r="BF25" s="84">
        <f>IF(BF24&lt;&gt;"",AVERAGE($E24:BF24),"")</f>
        <v>35.026315789473685</v>
      </c>
      <c r="BG25" s="129" t="str">
        <f>IF(BG24&lt;&gt;"",AVERAGE($E24:BG24),"")</f>
        <v/>
      </c>
      <c r="BH25" s="84" t="str">
        <f>IF(BH24&lt;&gt;"",AVERAGE($E24:BH24),"")</f>
        <v/>
      </c>
      <c r="BI25" s="84" t="str">
        <f>IF(BI24&lt;&gt;"",AVERAGE($E24:BI24),"")</f>
        <v/>
      </c>
      <c r="BJ25" s="84" t="str">
        <f>IF(BJ24&lt;&gt;"",AVERAGE($E24:BJ24),"")</f>
        <v/>
      </c>
      <c r="BK25" s="84" t="str">
        <f>IF(BK24&lt;&gt;"",AVERAGE($E24:BK24),"")</f>
        <v/>
      </c>
      <c r="BL25" s="129" t="str">
        <f>IF(BL24&lt;&gt;"",AVERAGE($E24:BL24),"")</f>
        <v/>
      </c>
      <c r="BM25" s="84" t="str">
        <f>IF(BM24&lt;&gt;"",AVERAGE($E24:BM24),"")</f>
        <v/>
      </c>
      <c r="BN25" s="84" t="str">
        <f>IF(BN24&lt;&gt;"",AVERAGE($E24:BN24),"")</f>
        <v/>
      </c>
      <c r="BO25" s="84" t="str">
        <f>IF(BO24&lt;&gt;"",AVERAGE($E24:BO24),"")</f>
        <v/>
      </c>
      <c r="BP25" s="84" t="str">
        <f>IF(BP24&lt;&gt;"",AVERAGE($E24:BP24),"")</f>
        <v/>
      </c>
      <c r="BQ25" s="129" t="str">
        <f>IF(BQ24&lt;&gt;"",AVERAGE($E24:BQ24),"")</f>
        <v/>
      </c>
      <c r="BR25" s="84" t="str">
        <f>IF(BR24&lt;&gt;"",AVERAGE($E24:BR24),"")</f>
        <v/>
      </c>
      <c r="BS25" s="84" t="str">
        <f>IF(BS24&lt;&gt;"",AVERAGE($E24:BS24),"")</f>
        <v/>
      </c>
      <c r="BT25" s="84" t="str">
        <f>IF(BT24&lt;&gt;"",AVERAGE($E24:BT24),"")</f>
        <v/>
      </c>
      <c r="BU25" s="84" t="str">
        <f>IF(BU24&lt;&gt;"",AVERAGE($E24:BU24),"")</f>
        <v/>
      </c>
      <c r="BV25" s="129" t="str">
        <f>IF(BV24&lt;&gt;"",AVERAGE($E24:BV24),"")</f>
        <v/>
      </c>
      <c r="BW25" s="84" t="str">
        <f>IF(BW24&lt;&gt;"",AVERAGE($E24:BW24),"")</f>
        <v/>
      </c>
      <c r="BX25" s="84" t="str">
        <f>IF(BX24&lt;&gt;"",AVERAGE($E24:BX24),"")</f>
        <v/>
      </c>
      <c r="BY25" s="84" t="str">
        <f>IF(BY24&lt;&gt;"",AVERAGE($E24:BY24),"")</f>
        <v/>
      </c>
      <c r="BZ25" s="84" t="str">
        <f>IF(BZ24&lt;&gt;"",AVERAGE($E24:BZ24),"")</f>
        <v/>
      </c>
      <c r="CA25" s="129" t="str">
        <f>IF(CA24&lt;&gt;"",AVERAGE($E24:CA24),"")</f>
        <v/>
      </c>
      <c r="CB25" s="84" t="str">
        <f>IF(CB24&lt;&gt;"",AVERAGE($E24:CB24),"")</f>
        <v/>
      </c>
      <c r="CC25" s="84" t="str">
        <f>IF(CC24&lt;&gt;"",AVERAGE($E24:CC24),"")</f>
        <v/>
      </c>
      <c r="CD25" s="84" t="str">
        <f>IF(CD24&lt;&gt;"",AVERAGE($E24:CD24),"")</f>
        <v/>
      </c>
      <c r="CE25" s="84" t="str">
        <f>IF(CE24&lt;&gt;"",AVERAGE($E24:CE24),"")</f>
        <v/>
      </c>
      <c r="CF25" s="129" t="str">
        <f>IF(CF24&lt;&gt;"",AVERAGE($E24:CF24),"")</f>
        <v/>
      </c>
      <c r="CG25" s="84" t="str">
        <f>IF(CG24&lt;&gt;"",AVERAGE($E24:CG24),"")</f>
        <v/>
      </c>
      <c r="CH25" s="84" t="str">
        <f>IF(CH24&lt;&gt;"",AVERAGE($E24:CH24),"")</f>
        <v/>
      </c>
      <c r="CI25" s="84" t="str">
        <f>IF(CI24&lt;&gt;"",AVERAGE($E24:CI24),"")</f>
        <v/>
      </c>
      <c r="CJ25" s="84" t="str">
        <f>IF(CJ24&lt;&gt;"",AVERAGE($E24:CJ24),"")</f>
        <v/>
      </c>
      <c r="CK25" s="129" t="str">
        <f>IF(CK24&lt;&gt;"",AVERAGE($E24:CK24),"")</f>
        <v/>
      </c>
      <c r="CL25" s="84" t="str">
        <f>IF(CL24&lt;&gt;"",AVERAGE($E24:CL24),"")</f>
        <v/>
      </c>
      <c r="CM25" s="84" t="str">
        <f>IF(CM24&lt;&gt;"",AVERAGE($E24:CM24),"")</f>
        <v/>
      </c>
      <c r="CN25" s="84" t="str">
        <f>IF(CN24&lt;&gt;"",AVERAGE($E24:CN24),"")</f>
        <v/>
      </c>
      <c r="CO25" s="84" t="str">
        <f>IF(CO24&lt;&gt;"",AVERAGE($E24:CO24),"")</f>
        <v/>
      </c>
      <c r="CP25" s="129" t="str">
        <f>IF(CP24&lt;&gt;"",AVERAGE($E24:CP24),"")</f>
        <v/>
      </c>
      <c r="CQ25" s="84" t="str">
        <f>IF(CQ24&lt;&gt;"",AVERAGE($E24:CQ24),"")</f>
        <v/>
      </c>
      <c r="CR25" s="84" t="str">
        <f>IF(CR24&lt;&gt;"",AVERAGE($E24:CR24),"")</f>
        <v/>
      </c>
      <c r="CS25" s="84" t="str">
        <f>IF(CS24&lt;&gt;"",AVERAGE($E24:CS24),"")</f>
        <v/>
      </c>
      <c r="CT25" s="84" t="str">
        <f>IF(CT24&lt;&gt;"",AVERAGE($E24:CT24),"")</f>
        <v/>
      </c>
      <c r="CU25" s="129" t="str">
        <f>IF(CU24&lt;&gt;"",AVERAGE($E24:CU24),"")</f>
        <v/>
      </c>
      <c r="CV25" s="84" t="str">
        <f>IF(CV24&lt;&gt;"",AVERAGE($E24:CV24),"")</f>
        <v/>
      </c>
      <c r="CW25" s="84" t="str">
        <f>IF(CW24&lt;&gt;"",AVERAGE($E24:CW24),"")</f>
        <v/>
      </c>
      <c r="CX25" s="84" t="str">
        <f>IF(CX24&lt;&gt;"",AVERAGE($E24:CX24),"")</f>
        <v/>
      </c>
      <c r="CY25" s="84" t="str">
        <f>IF(CY24&lt;&gt;"",AVERAGE($E24:CY24),"")</f>
        <v/>
      </c>
      <c r="CZ25" s="129" t="str">
        <f>IF(CZ24&lt;&gt;"",AVERAGE($E24:CZ24),"")</f>
        <v/>
      </c>
      <c r="DA25" s="84" t="str">
        <f>IF(DA24&lt;&gt;"",AVERAGE($E24:DA24),"")</f>
        <v/>
      </c>
      <c r="DB25" s="84" t="str">
        <f>IF(DB24&lt;&gt;"",AVERAGE($E24:DB24),"")</f>
        <v/>
      </c>
      <c r="DC25" s="84" t="str">
        <f>IF(DC24&lt;&gt;"",AVERAGE($E24:DC24),"")</f>
        <v/>
      </c>
      <c r="DD25" s="84" t="str">
        <f>IF(DD24&lt;&gt;"",AVERAGE($E24:DD24),"")</f>
        <v/>
      </c>
      <c r="DE25" s="129" t="str">
        <f>IF(DE24&lt;&gt;"",AVERAGE($E24:DE24),"")</f>
        <v/>
      </c>
      <c r="DF25" s="84" t="str">
        <f>IF(DF24&lt;&gt;"",AVERAGE($E24:DF24),"")</f>
        <v/>
      </c>
      <c r="DG25" s="84" t="str">
        <f>IF(DG24&lt;&gt;"",AVERAGE($E24:DG24),"")</f>
        <v/>
      </c>
      <c r="DH25" s="84" t="str">
        <f>IF(DH24&lt;&gt;"",AVERAGE($E24:DH24),"")</f>
        <v/>
      </c>
      <c r="DI25" s="84" t="str">
        <f>IF(DI24&lt;&gt;"",AVERAGE($E24:DI24),"")</f>
        <v/>
      </c>
      <c r="DJ25" s="129" t="str">
        <f>IF(DJ24&lt;&gt;"",AVERAGE($E24:DJ24),"")</f>
        <v/>
      </c>
      <c r="DK25" s="84" t="str">
        <f>IF(DK24&lt;&gt;"",AVERAGE($E24:DK24),"")</f>
        <v/>
      </c>
      <c r="DL25" s="84" t="str">
        <f>IF(DL24&lt;&gt;"",AVERAGE($E24:DL24),"")</f>
        <v/>
      </c>
      <c r="DM25" s="84" t="str">
        <f>IF(DM24&lt;&gt;"",AVERAGE($E24:DM24),"")</f>
        <v/>
      </c>
      <c r="DN25" s="84" t="str">
        <f>IF(DN24&lt;&gt;"",AVERAGE($E24:DN24),"")</f>
        <v/>
      </c>
      <c r="DO25" s="129" t="str">
        <f>IF(DO24&lt;&gt;"",AVERAGE($E24:DO24),"")</f>
        <v/>
      </c>
      <c r="DP25" s="84" t="str">
        <f>IF(DP24&lt;&gt;"",AVERAGE($E24:DP24),"")</f>
        <v/>
      </c>
      <c r="DQ25" s="84" t="str">
        <f>IF(DQ24&lt;&gt;"",AVERAGE($E24:DQ24),"")</f>
        <v/>
      </c>
      <c r="DR25" s="84" t="str">
        <f>IF(DR24&lt;&gt;"",AVERAGE($E24:DR24),"")</f>
        <v/>
      </c>
      <c r="DS25" s="84" t="str">
        <f>IF(DS24&lt;&gt;"",AVERAGE($E24:DS24),"")</f>
        <v/>
      </c>
      <c r="DT25" s="129" t="str">
        <f>IF(DT24&lt;&gt;"",AVERAGE($E24:DT24),"")</f>
        <v/>
      </c>
      <c r="DU25" s="84" t="str">
        <f>IF(DU24&lt;&gt;"",AVERAGE($E24:DU24),"")</f>
        <v/>
      </c>
      <c r="DV25" s="84" t="str">
        <f>IF(DV24&lt;&gt;"",AVERAGE($E24:DV24),"")</f>
        <v/>
      </c>
      <c r="DW25" s="84" t="str">
        <f>IF(DW24&lt;&gt;"",AVERAGE($E24:DW24),"")</f>
        <v/>
      </c>
      <c r="DX25" s="84" t="str">
        <f>IF(DX24&lt;&gt;"",AVERAGE($E24:DX24),"")</f>
        <v/>
      </c>
      <c r="DY25" s="129" t="str">
        <f>IF(DY24&lt;&gt;"",AVERAGE($E24:DY24),"")</f>
        <v/>
      </c>
      <c r="DZ25" s="84" t="str">
        <f>IF(DZ24&lt;&gt;"",AVERAGE($E24:DZ24),"")</f>
        <v/>
      </c>
      <c r="EA25" s="84" t="str">
        <f>IF(EA24&lt;&gt;"",AVERAGE($E24:EA24),"")</f>
        <v/>
      </c>
      <c r="EB25" s="84" t="str">
        <f>IF(EB24&lt;&gt;"",AVERAGE($E24:EB24),"")</f>
        <v/>
      </c>
      <c r="EC25" s="84" t="str">
        <f>IF(EC24&lt;&gt;"",AVERAGE($E24:EC24),"")</f>
        <v/>
      </c>
      <c r="ED25" s="129" t="str">
        <f>IF(ED24&lt;&gt;"",AVERAGE($E24:ED24),"")</f>
        <v/>
      </c>
      <c r="EE25" s="118">
        <f>IF(OR(SUM(Petr_Weiner)&lt;1),-90000,EE24/COUNT(E25:ED25))</f>
        <v>35.026315789473685</v>
      </c>
      <c r="EF25" s="119"/>
    </row>
    <row r="26" spans="1:136" ht="14.4" thickBot="1">
      <c r="A26" s="98" t="str">
        <f t="shared" si="4"/>
        <v>Petr WeinerPočet šipek</v>
      </c>
      <c r="B26" s="99" t="s">
        <v>54</v>
      </c>
      <c r="C26" s="106"/>
      <c r="D26" s="70" t="s">
        <v>44</v>
      </c>
      <c r="E26" s="4"/>
      <c r="F26" s="4"/>
      <c r="G26" s="4"/>
      <c r="H26" s="4"/>
      <c r="I26" s="5"/>
      <c r="J26" s="4"/>
      <c r="K26" s="4"/>
      <c r="L26" s="4"/>
      <c r="M26" s="4"/>
      <c r="N26" s="5"/>
      <c r="O26" s="4"/>
      <c r="P26" s="4"/>
      <c r="Q26" s="4"/>
      <c r="R26" s="4"/>
      <c r="S26" s="5"/>
      <c r="T26" s="4"/>
      <c r="U26" s="4"/>
      <c r="V26" s="4"/>
      <c r="W26" s="4"/>
      <c r="X26" s="5"/>
      <c r="Y26" s="4"/>
      <c r="Z26" s="4"/>
      <c r="AA26" s="4"/>
      <c r="AB26" s="4"/>
      <c r="AC26" s="5"/>
      <c r="AD26" s="4"/>
      <c r="AE26" s="4"/>
      <c r="AF26" s="4"/>
      <c r="AG26" s="4"/>
      <c r="AH26" s="5"/>
      <c r="AI26" s="4"/>
      <c r="AJ26" s="4"/>
      <c r="AK26" s="4"/>
      <c r="AL26" s="4"/>
      <c r="AM26" s="5"/>
      <c r="AN26" s="4"/>
      <c r="AO26" s="4"/>
      <c r="AP26" s="4"/>
      <c r="AQ26" s="4"/>
      <c r="AR26" s="5"/>
      <c r="AS26" s="4"/>
      <c r="AT26" s="4"/>
      <c r="AU26" s="4"/>
      <c r="AV26" s="4"/>
      <c r="AW26" s="5"/>
      <c r="AX26" s="4"/>
      <c r="AY26" s="4"/>
      <c r="AZ26" s="4"/>
      <c r="BA26" s="4"/>
      <c r="BB26" s="5"/>
      <c r="BC26" s="4"/>
      <c r="BD26" s="4"/>
      <c r="BE26" s="4"/>
      <c r="BF26" s="4"/>
      <c r="BG26" s="5"/>
      <c r="BH26" s="4"/>
      <c r="BI26" s="4"/>
      <c r="BJ26" s="4"/>
      <c r="BK26" s="4"/>
      <c r="BL26" s="5"/>
      <c r="BM26" s="4"/>
      <c r="BN26" s="4"/>
      <c r="BO26" s="4"/>
      <c r="BP26" s="4"/>
      <c r="BQ26" s="5"/>
      <c r="BR26" s="4"/>
      <c r="BS26" s="4"/>
      <c r="BT26" s="4"/>
      <c r="BU26" s="4"/>
      <c r="BV26" s="5"/>
      <c r="BW26" s="4"/>
      <c r="BX26" s="4"/>
      <c r="BY26" s="4"/>
      <c r="BZ26" s="4"/>
      <c r="CA26" s="5"/>
      <c r="CB26" s="4"/>
      <c r="CC26" s="4"/>
      <c r="CD26" s="4"/>
      <c r="CE26" s="4"/>
      <c r="CF26" s="5"/>
      <c r="CG26" s="4"/>
      <c r="CH26" s="4"/>
      <c r="CI26" s="4"/>
      <c r="CJ26" s="4"/>
      <c r="CK26" s="5"/>
      <c r="CL26" s="4"/>
      <c r="CM26" s="4"/>
      <c r="CN26" s="4"/>
      <c r="CO26" s="4"/>
      <c r="CP26" s="5"/>
      <c r="CQ26" s="4"/>
      <c r="CR26" s="4"/>
      <c r="CS26" s="4"/>
      <c r="CT26" s="4"/>
      <c r="CU26" s="5"/>
      <c r="CV26" s="4"/>
      <c r="CW26" s="4"/>
      <c r="CX26" s="4"/>
      <c r="CY26" s="4"/>
      <c r="CZ26" s="5"/>
      <c r="DA26" s="4"/>
      <c r="DB26" s="4"/>
      <c r="DC26" s="4"/>
      <c r="DD26" s="4"/>
      <c r="DE26" s="5"/>
      <c r="DF26" s="4"/>
      <c r="DG26" s="4"/>
      <c r="DH26" s="4"/>
      <c r="DI26" s="4"/>
      <c r="DJ26" s="5"/>
      <c r="DK26" s="4"/>
      <c r="DL26" s="4"/>
      <c r="DM26" s="4"/>
      <c r="DN26" s="4"/>
      <c r="DO26" s="5"/>
      <c r="DP26" s="4"/>
      <c r="DQ26" s="4"/>
      <c r="DR26" s="4"/>
      <c r="DS26" s="4"/>
      <c r="DT26" s="5"/>
      <c r="DU26" s="4"/>
      <c r="DV26" s="4"/>
      <c r="DW26" s="4"/>
      <c r="DX26" s="4"/>
      <c r="DY26" s="5"/>
      <c r="DZ26" s="4"/>
      <c r="EA26" s="4"/>
      <c r="EB26" s="4"/>
      <c r="EC26" s="4"/>
      <c r="ED26" s="5"/>
      <c r="EE26" s="120">
        <f>IF(OR(SUM(Petr_Weiner)&lt;1),-90000,SUM(E26:ED26))</f>
        <v>0</v>
      </c>
      <c r="EF26" s="121"/>
    </row>
    <row r="27" spans="1:136" ht="14.4" thickTop="1">
      <c r="A27" s="98" t="str">
        <f t="shared" ref="A27:A34" si="6">CONCATENATE($C$28," ",$C$29,D27)</f>
        <v>Pavel PernekrVýhry</v>
      </c>
      <c r="B27" s="99" t="s">
        <v>55</v>
      </c>
      <c r="C27" s="77">
        <f>Tabulka!B19</f>
        <v>0</v>
      </c>
      <c r="D27" s="77" t="s">
        <v>23</v>
      </c>
      <c r="E27" s="24">
        <v>1</v>
      </c>
      <c r="F27" s="24"/>
      <c r="G27" s="24"/>
      <c r="H27" s="24"/>
      <c r="I27" s="25"/>
      <c r="J27" s="24">
        <v>0</v>
      </c>
      <c r="K27" s="24"/>
      <c r="L27" s="24"/>
      <c r="M27" s="24"/>
      <c r="N27" s="25"/>
      <c r="O27" s="24">
        <v>0</v>
      </c>
      <c r="P27" s="24"/>
      <c r="Q27" s="24"/>
      <c r="R27" s="24"/>
      <c r="S27" s="25"/>
      <c r="T27" s="24">
        <v>1</v>
      </c>
      <c r="U27" s="24"/>
      <c r="V27" s="24"/>
      <c r="W27" s="24"/>
      <c r="X27" s="25"/>
      <c r="Y27" s="24">
        <v>0</v>
      </c>
      <c r="Z27" s="24"/>
      <c r="AA27" s="24"/>
      <c r="AB27" s="24"/>
      <c r="AC27" s="25"/>
      <c r="AD27" s="24">
        <v>0</v>
      </c>
      <c r="AE27" s="24"/>
      <c r="AF27" s="24"/>
      <c r="AG27" s="24"/>
      <c r="AH27" s="25"/>
      <c r="AI27" s="24"/>
      <c r="AJ27" s="24"/>
      <c r="AK27" s="24"/>
      <c r="AL27" s="24"/>
      <c r="AM27" s="25"/>
      <c r="AN27" s="24">
        <v>1</v>
      </c>
      <c r="AO27" s="24"/>
      <c r="AP27" s="24"/>
      <c r="AQ27" s="24"/>
      <c r="AR27" s="25"/>
      <c r="AS27" s="24"/>
      <c r="AT27" s="24"/>
      <c r="AU27" s="24"/>
      <c r="AV27" s="24"/>
      <c r="AW27" s="25"/>
      <c r="AX27" s="24"/>
      <c r="AY27" s="24"/>
      <c r="AZ27" s="24"/>
      <c r="BA27" s="24"/>
      <c r="BB27" s="25"/>
      <c r="BC27" s="24">
        <v>0</v>
      </c>
      <c r="BD27" s="24"/>
      <c r="BE27" s="24"/>
      <c r="BF27" s="24"/>
      <c r="BG27" s="25"/>
      <c r="BH27" s="24"/>
      <c r="BI27" s="24"/>
      <c r="BJ27" s="24"/>
      <c r="BK27" s="24"/>
      <c r="BL27" s="25"/>
      <c r="BM27" s="24"/>
      <c r="BN27" s="24"/>
      <c r="BO27" s="24"/>
      <c r="BP27" s="24"/>
      <c r="BQ27" s="25"/>
      <c r="BR27" s="24"/>
      <c r="BS27" s="24"/>
      <c r="BT27" s="24"/>
      <c r="BU27" s="24"/>
      <c r="BV27" s="25"/>
      <c r="BW27" s="24"/>
      <c r="BX27" s="24"/>
      <c r="BY27" s="24"/>
      <c r="BZ27" s="24"/>
      <c r="CA27" s="25"/>
      <c r="CB27" s="24"/>
      <c r="CC27" s="24"/>
      <c r="CD27" s="24"/>
      <c r="CE27" s="24"/>
      <c r="CF27" s="25"/>
      <c r="CG27" s="24"/>
      <c r="CH27" s="24"/>
      <c r="CI27" s="24"/>
      <c r="CJ27" s="24"/>
      <c r="CK27" s="25"/>
      <c r="CL27" s="24"/>
      <c r="CM27" s="24"/>
      <c r="CN27" s="24"/>
      <c r="CO27" s="24"/>
      <c r="CP27" s="25"/>
      <c r="CQ27" s="24"/>
      <c r="CR27" s="24"/>
      <c r="CS27" s="24"/>
      <c r="CT27" s="24"/>
      <c r="CU27" s="25"/>
      <c r="CV27" s="24"/>
      <c r="CW27" s="24"/>
      <c r="CX27" s="24"/>
      <c r="CY27" s="24"/>
      <c r="CZ27" s="25"/>
      <c r="DA27" s="24"/>
      <c r="DB27" s="24"/>
      <c r="DC27" s="24"/>
      <c r="DD27" s="24"/>
      <c r="DE27" s="25"/>
      <c r="DF27" s="24"/>
      <c r="DG27" s="24"/>
      <c r="DH27" s="24"/>
      <c r="DI27" s="24"/>
      <c r="DJ27" s="25"/>
      <c r="DK27" s="24"/>
      <c r="DL27" s="24"/>
      <c r="DM27" s="24"/>
      <c r="DN27" s="24"/>
      <c r="DO27" s="25"/>
      <c r="DP27" s="24"/>
      <c r="DQ27" s="24"/>
      <c r="DR27" s="24"/>
      <c r="DS27" s="24"/>
      <c r="DT27" s="25"/>
      <c r="DU27" s="24"/>
      <c r="DV27" s="24"/>
      <c r="DW27" s="24"/>
      <c r="DX27" s="24"/>
      <c r="DY27" s="25"/>
      <c r="DZ27" s="24"/>
      <c r="EA27" s="24"/>
      <c r="EB27" s="24"/>
      <c r="EC27" s="24"/>
      <c r="ED27" s="25"/>
      <c r="EE27" s="122">
        <f t="shared" ref="EE27:EE32" si="7">IF(SUM(Pavel_Pernekr)&lt;1,-90000,SUM(C27:ED27))</f>
        <v>3</v>
      </c>
      <c r="EF27" s="123"/>
    </row>
    <row r="28" spans="1:136" ht="13.8">
      <c r="A28" s="98" t="str">
        <f t="shared" si="6"/>
        <v>Pavel PernekrProhry</v>
      </c>
      <c r="B28" s="99" t="s">
        <v>55</v>
      </c>
      <c r="C28" s="82" t="str">
        <f>Tabulka!B20</f>
        <v>Pavel</v>
      </c>
      <c r="D28" s="107" t="s">
        <v>24</v>
      </c>
      <c r="E28" s="26">
        <v>1</v>
      </c>
      <c r="F28" s="26"/>
      <c r="G28" s="26"/>
      <c r="H28" s="26"/>
      <c r="I28" s="27"/>
      <c r="J28" s="26">
        <v>1</v>
      </c>
      <c r="K28" s="26"/>
      <c r="L28" s="26"/>
      <c r="M28" s="26"/>
      <c r="N28" s="27"/>
      <c r="O28" s="26">
        <v>0</v>
      </c>
      <c r="P28" s="26"/>
      <c r="Q28" s="26"/>
      <c r="R28" s="26"/>
      <c r="S28" s="27"/>
      <c r="T28" s="26">
        <v>1</v>
      </c>
      <c r="U28" s="26"/>
      <c r="V28" s="26"/>
      <c r="W28" s="26"/>
      <c r="X28" s="27"/>
      <c r="Y28" s="26">
        <v>0</v>
      </c>
      <c r="Z28" s="26"/>
      <c r="AA28" s="26"/>
      <c r="AB28" s="26"/>
      <c r="AC28" s="27"/>
      <c r="AD28" s="26">
        <v>0</v>
      </c>
      <c r="AE28" s="26"/>
      <c r="AF28" s="26"/>
      <c r="AG28" s="26"/>
      <c r="AH28" s="27"/>
      <c r="AI28" s="26"/>
      <c r="AJ28" s="26"/>
      <c r="AK28" s="26"/>
      <c r="AL28" s="26"/>
      <c r="AM28" s="27"/>
      <c r="AN28" s="26">
        <v>0</v>
      </c>
      <c r="AO28" s="26"/>
      <c r="AP28" s="26"/>
      <c r="AQ28" s="26"/>
      <c r="AR28" s="27"/>
      <c r="AS28" s="26"/>
      <c r="AT28" s="26"/>
      <c r="AU28" s="26"/>
      <c r="AV28" s="26"/>
      <c r="AW28" s="27"/>
      <c r="AX28" s="26"/>
      <c r="AY28" s="26"/>
      <c r="AZ28" s="26"/>
      <c r="BA28" s="26"/>
      <c r="BB28" s="27"/>
      <c r="BC28" s="26">
        <v>0</v>
      </c>
      <c r="BD28" s="26"/>
      <c r="BE28" s="26"/>
      <c r="BF28" s="26"/>
      <c r="BG28" s="27"/>
      <c r="BH28" s="26"/>
      <c r="BI28" s="26"/>
      <c r="BJ28" s="26"/>
      <c r="BK28" s="26"/>
      <c r="BL28" s="27"/>
      <c r="BM28" s="26"/>
      <c r="BN28" s="26"/>
      <c r="BO28" s="26"/>
      <c r="BP28" s="26"/>
      <c r="BQ28" s="27"/>
      <c r="BR28" s="26"/>
      <c r="BS28" s="26"/>
      <c r="BT28" s="26"/>
      <c r="BU28" s="26"/>
      <c r="BV28" s="27"/>
      <c r="BW28" s="26"/>
      <c r="BX28" s="26"/>
      <c r="BY28" s="26"/>
      <c r="BZ28" s="26"/>
      <c r="CA28" s="27"/>
      <c r="CB28" s="26"/>
      <c r="CC28" s="26"/>
      <c r="CD28" s="26"/>
      <c r="CE28" s="26"/>
      <c r="CF28" s="27"/>
      <c r="CG28" s="26"/>
      <c r="CH28" s="26"/>
      <c r="CI28" s="26"/>
      <c r="CJ28" s="26"/>
      <c r="CK28" s="27"/>
      <c r="CL28" s="26"/>
      <c r="CM28" s="26"/>
      <c r="CN28" s="26"/>
      <c r="CO28" s="26"/>
      <c r="CP28" s="27"/>
      <c r="CQ28" s="26"/>
      <c r="CR28" s="26"/>
      <c r="CS28" s="26"/>
      <c r="CT28" s="26"/>
      <c r="CU28" s="27"/>
      <c r="CV28" s="26"/>
      <c r="CW28" s="26"/>
      <c r="CX28" s="26"/>
      <c r="CY28" s="26"/>
      <c r="CZ28" s="27"/>
      <c r="DA28" s="26"/>
      <c r="DB28" s="26"/>
      <c r="DC28" s="26"/>
      <c r="DD28" s="26"/>
      <c r="DE28" s="27"/>
      <c r="DF28" s="26"/>
      <c r="DG28" s="26"/>
      <c r="DH28" s="26"/>
      <c r="DI28" s="26"/>
      <c r="DJ28" s="27"/>
      <c r="DK28" s="26"/>
      <c r="DL28" s="26"/>
      <c r="DM28" s="26"/>
      <c r="DN28" s="26"/>
      <c r="DO28" s="27"/>
      <c r="DP28" s="26"/>
      <c r="DQ28" s="26"/>
      <c r="DR28" s="26"/>
      <c r="DS28" s="26"/>
      <c r="DT28" s="27"/>
      <c r="DU28" s="26"/>
      <c r="DV28" s="26"/>
      <c r="DW28" s="26"/>
      <c r="DX28" s="26"/>
      <c r="DY28" s="27"/>
      <c r="DZ28" s="26"/>
      <c r="EA28" s="26"/>
      <c r="EB28" s="26"/>
      <c r="EC28" s="26"/>
      <c r="ED28" s="27"/>
      <c r="EE28" s="124">
        <f t="shared" si="7"/>
        <v>3</v>
      </c>
      <c r="EF28" s="116">
        <f>SUM(EE27-EE28)</f>
        <v>0</v>
      </c>
    </row>
    <row r="29" spans="1:136" ht="13.8">
      <c r="A29" s="98" t="str">
        <f t="shared" si="6"/>
        <v>Pavel PernekrPlaceno panáků</v>
      </c>
      <c r="B29" s="99" t="s">
        <v>55</v>
      </c>
      <c r="C29" s="82" t="str">
        <f>Tabulka!B21</f>
        <v>Pernekr</v>
      </c>
      <c r="D29" s="107" t="s">
        <v>39</v>
      </c>
      <c r="E29" s="26">
        <v>1</v>
      </c>
      <c r="F29" s="26"/>
      <c r="G29" s="26"/>
      <c r="H29" s="26"/>
      <c r="I29" s="27"/>
      <c r="J29" s="26">
        <v>2</v>
      </c>
      <c r="K29" s="26"/>
      <c r="L29" s="26"/>
      <c r="M29" s="26"/>
      <c r="N29" s="27"/>
      <c r="O29" s="26">
        <v>0</v>
      </c>
      <c r="P29" s="26"/>
      <c r="Q29" s="26"/>
      <c r="R29" s="26"/>
      <c r="S29" s="27"/>
      <c r="T29" s="26">
        <v>1</v>
      </c>
      <c r="U29" s="26"/>
      <c r="V29" s="26"/>
      <c r="W29" s="26"/>
      <c r="X29" s="27"/>
      <c r="Y29" s="26">
        <v>0</v>
      </c>
      <c r="Z29" s="26"/>
      <c r="AA29" s="26"/>
      <c r="AB29" s="26"/>
      <c r="AC29" s="27"/>
      <c r="AD29" s="26">
        <v>0</v>
      </c>
      <c r="AE29" s="26"/>
      <c r="AF29" s="26"/>
      <c r="AG29" s="26"/>
      <c r="AH29" s="27"/>
      <c r="AI29" s="26"/>
      <c r="AJ29" s="26"/>
      <c r="AK29" s="26"/>
      <c r="AL29" s="26"/>
      <c r="AM29" s="27"/>
      <c r="AN29" s="26">
        <v>0</v>
      </c>
      <c r="AO29" s="26"/>
      <c r="AP29" s="26"/>
      <c r="AQ29" s="26"/>
      <c r="AR29" s="27"/>
      <c r="AS29" s="26"/>
      <c r="AT29" s="26"/>
      <c r="AU29" s="26"/>
      <c r="AV29" s="26"/>
      <c r="AW29" s="27"/>
      <c r="AX29" s="26"/>
      <c r="AY29" s="26"/>
      <c r="AZ29" s="26"/>
      <c r="BA29" s="26"/>
      <c r="BB29" s="27"/>
      <c r="BC29" s="26">
        <v>0</v>
      </c>
      <c r="BD29" s="26"/>
      <c r="BE29" s="26"/>
      <c r="BF29" s="26"/>
      <c r="BG29" s="27"/>
      <c r="BH29" s="26"/>
      <c r="BI29" s="26"/>
      <c r="BJ29" s="26"/>
      <c r="BK29" s="26"/>
      <c r="BL29" s="27"/>
      <c r="BM29" s="26"/>
      <c r="BN29" s="26"/>
      <c r="BO29" s="26"/>
      <c r="BP29" s="26"/>
      <c r="BQ29" s="27"/>
      <c r="BR29" s="26"/>
      <c r="BS29" s="26"/>
      <c r="BT29" s="26"/>
      <c r="BU29" s="26"/>
      <c r="BV29" s="27"/>
      <c r="BW29" s="26"/>
      <c r="BX29" s="26"/>
      <c r="BY29" s="26"/>
      <c r="BZ29" s="26"/>
      <c r="CA29" s="27"/>
      <c r="CB29" s="26"/>
      <c r="CC29" s="26"/>
      <c r="CD29" s="26"/>
      <c r="CE29" s="26"/>
      <c r="CF29" s="27"/>
      <c r="CG29" s="26"/>
      <c r="CH29" s="26"/>
      <c r="CI29" s="26"/>
      <c r="CJ29" s="26"/>
      <c r="CK29" s="27"/>
      <c r="CL29" s="26"/>
      <c r="CM29" s="26"/>
      <c r="CN29" s="26"/>
      <c r="CO29" s="26"/>
      <c r="CP29" s="27"/>
      <c r="CQ29" s="26"/>
      <c r="CR29" s="26"/>
      <c r="CS29" s="26"/>
      <c r="CT29" s="26"/>
      <c r="CU29" s="27"/>
      <c r="CV29" s="26"/>
      <c r="CW29" s="26"/>
      <c r="CX29" s="26"/>
      <c r="CY29" s="26"/>
      <c r="CZ29" s="27"/>
      <c r="DA29" s="26"/>
      <c r="DB29" s="26"/>
      <c r="DC29" s="26"/>
      <c r="DD29" s="26"/>
      <c r="DE29" s="27"/>
      <c r="DF29" s="26"/>
      <c r="DG29" s="26"/>
      <c r="DH29" s="26"/>
      <c r="DI29" s="26"/>
      <c r="DJ29" s="27"/>
      <c r="DK29" s="26"/>
      <c r="DL29" s="26"/>
      <c r="DM29" s="26"/>
      <c r="DN29" s="26"/>
      <c r="DO29" s="27"/>
      <c r="DP29" s="26"/>
      <c r="DQ29" s="26"/>
      <c r="DR29" s="26"/>
      <c r="DS29" s="26"/>
      <c r="DT29" s="27"/>
      <c r="DU29" s="26"/>
      <c r="DV29" s="26"/>
      <c r="DW29" s="26"/>
      <c r="DX29" s="26"/>
      <c r="DY29" s="27"/>
      <c r="DZ29" s="26"/>
      <c r="EA29" s="26"/>
      <c r="EB29" s="26"/>
      <c r="EC29" s="26"/>
      <c r="ED29" s="27"/>
      <c r="EE29" s="124">
        <f t="shared" si="7"/>
        <v>4</v>
      </c>
      <c r="EF29" s="119"/>
    </row>
    <row r="30" spans="1:136" ht="13.8">
      <c r="A30" s="98" t="str">
        <f t="shared" si="6"/>
        <v>Pavel PernekrPřehozy</v>
      </c>
      <c r="B30" s="99" t="s">
        <v>55</v>
      </c>
      <c r="C30" s="82">
        <f>Tabulka!B22</f>
        <v>0</v>
      </c>
      <c r="D30" s="107" t="s">
        <v>25</v>
      </c>
      <c r="E30" s="26">
        <v>1</v>
      </c>
      <c r="F30" s="26"/>
      <c r="G30" s="26"/>
      <c r="H30" s="26"/>
      <c r="I30" s="27"/>
      <c r="J30" s="26">
        <v>1</v>
      </c>
      <c r="K30" s="26"/>
      <c r="L30" s="26"/>
      <c r="M30" s="26"/>
      <c r="N30" s="27"/>
      <c r="O30" s="26">
        <v>0</v>
      </c>
      <c r="P30" s="26"/>
      <c r="Q30" s="26"/>
      <c r="R30" s="26"/>
      <c r="S30" s="27"/>
      <c r="T30" s="26">
        <v>0</v>
      </c>
      <c r="U30" s="26"/>
      <c r="V30" s="26"/>
      <c r="W30" s="26"/>
      <c r="X30" s="27"/>
      <c r="Y30" s="26">
        <v>1</v>
      </c>
      <c r="Z30" s="26"/>
      <c r="AA30" s="26"/>
      <c r="AB30" s="26"/>
      <c r="AC30" s="27"/>
      <c r="AD30" s="26">
        <v>0</v>
      </c>
      <c r="AE30" s="26"/>
      <c r="AF30" s="26"/>
      <c r="AG30" s="26"/>
      <c r="AH30" s="27"/>
      <c r="AI30" s="26"/>
      <c r="AJ30" s="26"/>
      <c r="AK30" s="26"/>
      <c r="AL30" s="26"/>
      <c r="AM30" s="27"/>
      <c r="AN30" s="26">
        <v>1</v>
      </c>
      <c r="AO30" s="26"/>
      <c r="AP30" s="26"/>
      <c r="AQ30" s="26"/>
      <c r="AR30" s="27"/>
      <c r="AS30" s="26"/>
      <c r="AT30" s="26"/>
      <c r="AU30" s="26"/>
      <c r="AV30" s="26"/>
      <c r="AW30" s="27"/>
      <c r="AX30" s="26"/>
      <c r="AY30" s="26"/>
      <c r="AZ30" s="26"/>
      <c r="BA30" s="26"/>
      <c r="BB30" s="27"/>
      <c r="BC30" s="26">
        <v>0</v>
      </c>
      <c r="BD30" s="26"/>
      <c r="BE30" s="26"/>
      <c r="BF30" s="26"/>
      <c r="BG30" s="27"/>
      <c r="BH30" s="26"/>
      <c r="BI30" s="26"/>
      <c r="BJ30" s="26"/>
      <c r="BK30" s="26"/>
      <c r="BL30" s="27"/>
      <c r="BM30" s="26"/>
      <c r="BN30" s="26"/>
      <c r="BO30" s="26"/>
      <c r="BP30" s="26"/>
      <c r="BQ30" s="27"/>
      <c r="BR30" s="26"/>
      <c r="BS30" s="26"/>
      <c r="BT30" s="26"/>
      <c r="BU30" s="26"/>
      <c r="BV30" s="27"/>
      <c r="BW30" s="26"/>
      <c r="BX30" s="26"/>
      <c r="BY30" s="26"/>
      <c r="BZ30" s="26"/>
      <c r="CA30" s="27"/>
      <c r="CB30" s="26"/>
      <c r="CC30" s="26"/>
      <c r="CD30" s="26"/>
      <c r="CE30" s="26"/>
      <c r="CF30" s="27"/>
      <c r="CG30" s="26"/>
      <c r="CH30" s="26"/>
      <c r="CI30" s="26"/>
      <c r="CJ30" s="26"/>
      <c r="CK30" s="27"/>
      <c r="CL30" s="26"/>
      <c r="CM30" s="26"/>
      <c r="CN30" s="26"/>
      <c r="CO30" s="26"/>
      <c r="CP30" s="27"/>
      <c r="CQ30" s="26"/>
      <c r="CR30" s="26"/>
      <c r="CS30" s="26"/>
      <c r="CT30" s="26"/>
      <c r="CU30" s="27"/>
      <c r="CV30" s="26"/>
      <c r="CW30" s="26"/>
      <c r="CX30" s="26"/>
      <c r="CY30" s="26"/>
      <c r="CZ30" s="27"/>
      <c r="DA30" s="26"/>
      <c r="DB30" s="26"/>
      <c r="DC30" s="26"/>
      <c r="DD30" s="26"/>
      <c r="DE30" s="27"/>
      <c r="DF30" s="26"/>
      <c r="DG30" s="26"/>
      <c r="DH30" s="26"/>
      <c r="DI30" s="26"/>
      <c r="DJ30" s="27"/>
      <c r="DK30" s="26"/>
      <c r="DL30" s="26"/>
      <c r="DM30" s="26"/>
      <c r="DN30" s="26"/>
      <c r="DO30" s="27"/>
      <c r="DP30" s="26"/>
      <c r="DQ30" s="26"/>
      <c r="DR30" s="26"/>
      <c r="DS30" s="26"/>
      <c r="DT30" s="27"/>
      <c r="DU30" s="26"/>
      <c r="DV30" s="26"/>
      <c r="DW30" s="26"/>
      <c r="DX30" s="26"/>
      <c r="DY30" s="27"/>
      <c r="DZ30" s="26"/>
      <c r="EA30" s="26"/>
      <c r="EB30" s="26"/>
      <c r="EC30" s="26"/>
      <c r="ED30" s="27"/>
      <c r="EE30" s="124">
        <f t="shared" si="7"/>
        <v>4</v>
      </c>
      <c r="EF30" s="119"/>
    </row>
    <row r="31" spans="1:136" ht="13.8">
      <c r="A31" s="98" t="str">
        <f t="shared" si="6"/>
        <v>Pavel PernekrPoč. kol</v>
      </c>
      <c r="B31" s="99" t="s">
        <v>55</v>
      </c>
      <c r="C31" s="82">
        <f>Tabulka!B23</f>
        <v>0</v>
      </c>
      <c r="D31" s="107" t="s">
        <v>37</v>
      </c>
      <c r="E31" s="26">
        <v>4</v>
      </c>
      <c r="F31" s="26"/>
      <c r="G31" s="26"/>
      <c r="H31" s="26"/>
      <c r="I31" s="27"/>
      <c r="J31" s="26">
        <v>4</v>
      </c>
      <c r="K31" s="26"/>
      <c r="L31" s="26"/>
      <c r="M31" s="26"/>
      <c r="N31" s="27"/>
      <c r="O31" s="26">
        <v>4</v>
      </c>
      <c r="P31" s="26"/>
      <c r="Q31" s="26"/>
      <c r="R31" s="26"/>
      <c r="S31" s="27"/>
      <c r="T31" s="26">
        <v>4</v>
      </c>
      <c r="U31" s="26"/>
      <c r="V31" s="26"/>
      <c r="W31" s="26"/>
      <c r="X31" s="27"/>
      <c r="Y31" s="26">
        <v>4</v>
      </c>
      <c r="Z31" s="26"/>
      <c r="AA31" s="26"/>
      <c r="AB31" s="26"/>
      <c r="AC31" s="27"/>
      <c r="AD31" s="26">
        <v>3</v>
      </c>
      <c r="AE31" s="26"/>
      <c r="AF31" s="26"/>
      <c r="AG31" s="26"/>
      <c r="AH31" s="27"/>
      <c r="AI31" s="26"/>
      <c r="AJ31" s="26"/>
      <c r="AK31" s="26"/>
      <c r="AL31" s="26"/>
      <c r="AM31" s="27"/>
      <c r="AN31" s="26">
        <v>3</v>
      </c>
      <c r="AO31" s="26"/>
      <c r="AP31" s="26"/>
      <c r="AQ31" s="26"/>
      <c r="AR31" s="27"/>
      <c r="AS31" s="26"/>
      <c r="AT31" s="26"/>
      <c r="AU31" s="26"/>
      <c r="AV31" s="26"/>
      <c r="AW31" s="27"/>
      <c r="AX31" s="26"/>
      <c r="AY31" s="26"/>
      <c r="AZ31" s="26"/>
      <c r="BA31" s="26"/>
      <c r="BB31" s="27"/>
      <c r="BC31" s="26">
        <v>4</v>
      </c>
      <c r="BD31" s="26"/>
      <c r="BE31" s="26"/>
      <c r="BF31" s="26"/>
      <c r="BG31" s="27"/>
      <c r="BH31" s="26"/>
      <c r="BI31" s="26"/>
      <c r="BJ31" s="26"/>
      <c r="BK31" s="26"/>
      <c r="BL31" s="27"/>
      <c r="BM31" s="26"/>
      <c r="BN31" s="26"/>
      <c r="BO31" s="26"/>
      <c r="BP31" s="26"/>
      <c r="BQ31" s="27"/>
      <c r="BR31" s="26"/>
      <c r="BS31" s="26"/>
      <c r="BT31" s="26"/>
      <c r="BU31" s="26"/>
      <c r="BV31" s="27"/>
      <c r="BW31" s="26"/>
      <c r="BX31" s="26"/>
      <c r="BY31" s="26"/>
      <c r="BZ31" s="26"/>
      <c r="CA31" s="27"/>
      <c r="CB31" s="26"/>
      <c r="CC31" s="26"/>
      <c r="CD31" s="26"/>
      <c r="CE31" s="26"/>
      <c r="CF31" s="27"/>
      <c r="CG31" s="26"/>
      <c r="CH31" s="26"/>
      <c r="CI31" s="26"/>
      <c r="CJ31" s="26"/>
      <c r="CK31" s="27"/>
      <c r="CL31" s="26"/>
      <c r="CM31" s="26"/>
      <c r="CN31" s="26"/>
      <c r="CO31" s="26"/>
      <c r="CP31" s="27"/>
      <c r="CQ31" s="26"/>
      <c r="CR31" s="26"/>
      <c r="CS31" s="26"/>
      <c r="CT31" s="26"/>
      <c r="CU31" s="27"/>
      <c r="CV31" s="26"/>
      <c r="CW31" s="26"/>
      <c r="CX31" s="26"/>
      <c r="CY31" s="26"/>
      <c r="CZ31" s="27"/>
      <c r="DA31" s="26"/>
      <c r="DB31" s="26"/>
      <c r="DC31" s="26"/>
      <c r="DD31" s="26"/>
      <c r="DE31" s="27"/>
      <c r="DF31" s="26"/>
      <c r="DG31" s="26"/>
      <c r="DH31" s="26"/>
      <c r="DI31" s="26"/>
      <c r="DJ31" s="27"/>
      <c r="DK31" s="26"/>
      <c r="DL31" s="26"/>
      <c r="DM31" s="26"/>
      <c r="DN31" s="26"/>
      <c r="DO31" s="27"/>
      <c r="DP31" s="26"/>
      <c r="DQ31" s="26"/>
      <c r="DR31" s="26"/>
      <c r="DS31" s="26"/>
      <c r="DT31" s="27"/>
      <c r="DU31" s="26"/>
      <c r="DV31" s="26"/>
      <c r="DW31" s="26"/>
      <c r="DX31" s="26"/>
      <c r="DY31" s="27"/>
      <c r="DZ31" s="26"/>
      <c r="EA31" s="26"/>
      <c r="EB31" s="26"/>
      <c r="EC31" s="26"/>
      <c r="ED31" s="27"/>
      <c r="EE31" s="124">
        <f t="shared" si="7"/>
        <v>30</v>
      </c>
      <c r="EF31" s="119"/>
    </row>
    <row r="32" spans="1:136" ht="13.8">
      <c r="A32" s="98" t="str">
        <f t="shared" si="6"/>
        <v>Pavel PernekrPočet konečných bodů</v>
      </c>
      <c r="B32" s="99" t="s">
        <v>55</v>
      </c>
      <c r="C32" s="82"/>
      <c r="D32" s="107" t="s">
        <v>48</v>
      </c>
      <c r="E32" s="26">
        <v>0</v>
      </c>
      <c r="F32" s="26">
        <v>4</v>
      </c>
      <c r="G32" s="26">
        <v>39</v>
      </c>
      <c r="H32" s="26">
        <v>86</v>
      </c>
      <c r="I32" s="27"/>
      <c r="J32" s="26">
        <v>148</v>
      </c>
      <c r="K32" s="26">
        <v>40</v>
      </c>
      <c r="L32" s="26">
        <v>137</v>
      </c>
      <c r="M32" s="26">
        <v>24</v>
      </c>
      <c r="N32" s="27"/>
      <c r="O32" s="26">
        <v>6</v>
      </c>
      <c r="P32" s="26">
        <v>16</v>
      </c>
      <c r="Q32" s="26">
        <v>85</v>
      </c>
      <c r="R32" s="26">
        <v>124</v>
      </c>
      <c r="S32" s="27"/>
      <c r="T32" s="26">
        <v>15</v>
      </c>
      <c r="U32" s="26">
        <v>100</v>
      </c>
      <c r="V32" s="26">
        <v>112</v>
      </c>
      <c r="W32" s="26">
        <v>0</v>
      </c>
      <c r="X32" s="27"/>
      <c r="Y32" s="26">
        <v>34</v>
      </c>
      <c r="Z32" s="26">
        <v>17</v>
      </c>
      <c r="AA32" s="26">
        <v>23</v>
      </c>
      <c r="AB32" s="26">
        <v>163</v>
      </c>
      <c r="AC32" s="27"/>
      <c r="AD32" s="26">
        <v>11</v>
      </c>
      <c r="AE32" s="26">
        <v>15</v>
      </c>
      <c r="AF32" s="26">
        <v>144</v>
      </c>
      <c r="AG32" s="26"/>
      <c r="AH32" s="27"/>
      <c r="AI32" s="26"/>
      <c r="AJ32" s="26"/>
      <c r="AK32" s="26"/>
      <c r="AL32" s="26"/>
      <c r="AM32" s="27"/>
      <c r="AN32" s="26">
        <v>85</v>
      </c>
      <c r="AO32" s="26">
        <v>23</v>
      </c>
      <c r="AP32" s="26">
        <v>0</v>
      </c>
      <c r="AQ32" s="26"/>
      <c r="AR32" s="27"/>
      <c r="AS32" s="26"/>
      <c r="AT32" s="26"/>
      <c r="AU32" s="26"/>
      <c r="AV32" s="26"/>
      <c r="AW32" s="27"/>
      <c r="AX32" s="26"/>
      <c r="AY32" s="26"/>
      <c r="AZ32" s="26"/>
      <c r="BA32" s="26"/>
      <c r="BB32" s="27"/>
      <c r="BC32" s="26">
        <v>132</v>
      </c>
      <c r="BD32" s="26">
        <v>78</v>
      </c>
      <c r="BE32" s="26">
        <v>133</v>
      </c>
      <c r="BF32" s="26">
        <v>133</v>
      </c>
      <c r="BG32" s="27"/>
      <c r="BH32" s="26"/>
      <c r="BI32" s="26"/>
      <c r="BJ32" s="26"/>
      <c r="BK32" s="26"/>
      <c r="BL32" s="27"/>
      <c r="BM32" s="26"/>
      <c r="BN32" s="26"/>
      <c r="BO32" s="26"/>
      <c r="BP32" s="26"/>
      <c r="BQ32" s="27"/>
      <c r="BR32" s="26"/>
      <c r="BS32" s="26"/>
      <c r="BT32" s="26"/>
      <c r="BU32" s="26"/>
      <c r="BV32" s="27"/>
      <c r="BW32" s="26"/>
      <c r="BX32" s="26"/>
      <c r="BY32" s="26"/>
      <c r="BZ32" s="26"/>
      <c r="CA32" s="27"/>
      <c r="CB32" s="26"/>
      <c r="CC32" s="26"/>
      <c r="CD32" s="26"/>
      <c r="CE32" s="26"/>
      <c r="CF32" s="27"/>
      <c r="CG32" s="26"/>
      <c r="CH32" s="26"/>
      <c r="CI32" s="26"/>
      <c r="CJ32" s="26"/>
      <c r="CK32" s="27"/>
      <c r="CL32" s="26"/>
      <c r="CM32" s="26"/>
      <c r="CN32" s="26"/>
      <c r="CO32" s="26"/>
      <c r="CP32" s="27"/>
      <c r="CQ32" s="26"/>
      <c r="CR32" s="26"/>
      <c r="CS32" s="26"/>
      <c r="CT32" s="26"/>
      <c r="CU32" s="27"/>
      <c r="CV32" s="26"/>
      <c r="CW32" s="26"/>
      <c r="CX32" s="26"/>
      <c r="CY32" s="26"/>
      <c r="CZ32" s="27"/>
      <c r="DA32" s="26"/>
      <c r="DB32" s="26"/>
      <c r="DC32" s="26"/>
      <c r="DD32" s="26"/>
      <c r="DE32" s="27"/>
      <c r="DF32" s="26"/>
      <c r="DG32" s="26"/>
      <c r="DH32" s="26"/>
      <c r="DI32" s="26"/>
      <c r="DJ32" s="27"/>
      <c r="DK32" s="26"/>
      <c r="DL32" s="26"/>
      <c r="DM32" s="26"/>
      <c r="DN32" s="26"/>
      <c r="DO32" s="27"/>
      <c r="DP32" s="26"/>
      <c r="DQ32" s="26"/>
      <c r="DR32" s="26"/>
      <c r="DS32" s="26"/>
      <c r="DT32" s="27"/>
      <c r="DU32" s="26"/>
      <c r="DV32" s="26"/>
      <c r="DW32" s="26"/>
      <c r="DX32" s="26"/>
      <c r="DY32" s="27"/>
      <c r="DZ32" s="26"/>
      <c r="EA32" s="26"/>
      <c r="EB32" s="26"/>
      <c r="EC32" s="26"/>
      <c r="ED32" s="27"/>
      <c r="EE32" s="124">
        <f t="shared" si="7"/>
        <v>1927</v>
      </c>
      <c r="EF32" s="119"/>
    </row>
    <row r="33" spans="1:136" ht="13.8">
      <c r="A33" s="98" t="str">
        <f t="shared" si="6"/>
        <v>Pavel PernekrPrůměr konečných bodů na kolo</v>
      </c>
      <c r="B33" s="99" t="s">
        <v>55</v>
      </c>
      <c r="C33" s="108"/>
      <c r="D33" s="109" t="s">
        <v>49</v>
      </c>
      <c r="E33" s="111">
        <f>IF(E32&lt;&gt;"",AVERAGE($E32:E32),"")</f>
        <v>0</v>
      </c>
      <c r="F33" s="111">
        <f>IF(F32&lt;&gt;"",AVERAGE($E32:F32),"")</f>
        <v>2</v>
      </c>
      <c r="G33" s="111">
        <f>IF(G32&lt;&gt;"",AVERAGE($E32:G32),"")</f>
        <v>14.333333333333334</v>
      </c>
      <c r="H33" s="111">
        <f>IF(H32&lt;&gt;"",AVERAGE($E32:H32),"")</f>
        <v>32.25</v>
      </c>
      <c r="I33" s="112" t="str">
        <f>IF(I32&lt;&gt;"",AVERAGE($E32:I32),"")</f>
        <v/>
      </c>
      <c r="J33" s="111">
        <f>IF(J32&lt;&gt;"",AVERAGE($E32:J32),"")</f>
        <v>55.4</v>
      </c>
      <c r="K33" s="111">
        <f>IF(K32&lt;&gt;"",AVERAGE($E32:K32),"")</f>
        <v>52.833333333333336</v>
      </c>
      <c r="L33" s="111">
        <f>IF(L32&lt;&gt;"",AVERAGE($E32:L32),"")</f>
        <v>64.857142857142861</v>
      </c>
      <c r="M33" s="111">
        <f>IF(M32&lt;&gt;"",AVERAGE($E32:M32),"")</f>
        <v>59.75</v>
      </c>
      <c r="N33" s="112" t="str">
        <f>IF(N32&lt;&gt;"",AVERAGE($E32:N32),"")</f>
        <v/>
      </c>
      <c r="O33" s="111">
        <f>IF(O32&lt;&gt;"",AVERAGE($E32:O32),"")</f>
        <v>53.777777777777779</v>
      </c>
      <c r="P33" s="111">
        <f>IF(P32&lt;&gt;"",AVERAGE($E32:P32),"")</f>
        <v>50</v>
      </c>
      <c r="Q33" s="111">
        <f>IF(Q32&lt;&gt;"",AVERAGE($E32:Q32),"")</f>
        <v>53.18181818181818</v>
      </c>
      <c r="R33" s="111">
        <f>IF(R32&lt;&gt;"",AVERAGE($E32:R32),"")</f>
        <v>59.083333333333336</v>
      </c>
      <c r="S33" s="112" t="str">
        <f>IF(S32&lt;&gt;"",AVERAGE($E32:S32),"")</f>
        <v/>
      </c>
      <c r="T33" s="111">
        <f>IF(T32&lt;&gt;"",AVERAGE($E32:T32),"")</f>
        <v>55.692307692307693</v>
      </c>
      <c r="U33" s="111">
        <f>IF(U32&lt;&gt;"",AVERAGE($E32:U32),"")</f>
        <v>58.857142857142854</v>
      </c>
      <c r="V33" s="111">
        <f>IF(V32&lt;&gt;"",AVERAGE($E32:V32),"")</f>
        <v>62.4</v>
      </c>
      <c r="W33" s="111">
        <f>IF(W32&lt;&gt;"",AVERAGE($E32:W32),"")</f>
        <v>58.5</v>
      </c>
      <c r="X33" s="112" t="str">
        <f>IF(X32&lt;&gt;"",AVERAGE($E32:X32),"")</f>
        <v/>
      </c>
      <c r="Y33" s="111">
        <f>IF(Y32&lt;&gt;"",AVERAGE($E32:Y32),"")</f>
        <v>57.058823529411768</v>
      </c>
      <c r="Z33" s="111">
        <f>IF(Z32&lt;&gt;"",AVERAGE($E32:Z32),"")</f>
        <v>54.833333333333336</v>
      </c>
      <c r="AA33" s="111">
        <f>IF(AA32&lt;&gt;"",AVERAGE($E32:AA32),"")</f>
        <v>53.157894736842103</v>
      </c>
      <c r="AB33" s="111">
        <f>IF(AB32&lt;&gt;"",AVERAGE($E32:AB32),"")</f>
        <v>58.65</v>
      </c>
      <c r="AC33" s="112" t="str">
        <f>IF(AC32&lt;&gt;"",AVERAGE($E32:AC32),"")</f>
        <v/>
      </c>
      <c r="AD33" s="111">
        <f>IF(AD32&lt;&gt;"",AVERAGE($E32:AD32),"")</f>
        <v>56.38095238095238</v>
      </c>
      <c r="AE33" s="111">
        <f>IF(AE32&lt;&gt;"",AVERAGE($E32:AE32),"")</f>
        <v>54.5</v>
      </c>
      <c r="AF33" s="111">
        <f>IF(AF32&lt;&gt;"",AVERAGE($E32:AF32),"")</f>
        <v>58.391304347826086</v>
      </c>
      <c r="AG33" s="111" t="str">
        <f>IF(AG32&lt;&gt;"",AVERAGE($E32:AG32),"")</f>
        <v/>
      </c>
      <c r="AH33" s="112" t="str">
        <f>IF(AH32&lt;&gt;"",AVERAGE($E32:AH32),"")</f>
        <v/>
      </c>
      <c r="AI33" s="111" t="str">
        <f>IF(AI32&lt;&gt;"",AVERAGE($E32:AI32),"")</f>
        <v/>
      </c>
      <c r="AJ33" s="111" t="str">
        <f>IF(AJ32&lt;&gt;"",AVERAGE($E32:AJ32),"")</f>
        <v/>
      </c>
      <c r="AK33" s="111" t="str">
        <f>IF(AK32&lt;&gt;"",AVERAGE($E32:AK32),"")</f>
        <v/>
      </c>
      <c r="AL33" s="111" t="str">
        <f>IF(AL32&lt;&gt;"",AVERAGE($E32:AL32),"")</f>
        <v/>
      </c>
      <c r="AM33" s="112" t="str">
        <f>IF(AM32&lt;&gt;"",AVERAGE($E32:AM32),"")</f>
        <v/>
      </c>
      <c r="AN33" s="111">
        <f>IF(AN32&lt;&gt;"",AVERAGE($E32:AN32),"")</f>
        <v>59.5</v>
      </c>
      <c r="AO33" s="111">
        <f>IF(AO32&lt;&gt;"",AVERAGE($E32:AO32),"")</f>
        <v>58.04</v>
      </c>
      <c r="AP33" s="111">
        <f>IF(AP32&lt;&gt;"",AVERAGE($E32:AP32),"")</f>
        <v>55.807692307692307</v>
      </c>
      <c r="AQ33" s="111" t="str">
        <f>IF(AQ32&lt;&gt;"",AVERAGE($E32:AQ32),"")</f>
        <v/>
      </c>
      <c r="AR33" s="112" t="str">
        <f>IF(AR32&lt;&gt;"",AVERAGE($E32:AR32),"")</f>
        <v/>
      </c>
      <c r="AS33" s="111" t="str">
        <f>IF(AS32&lt;&gt;"",AVERAGE($E32:AS32),"")</f>
        <v/>
      </c>
      <c r="AT33" s="111" t="str">
        <f>IF(AT32&lt;&gt;"",AVERAGE($E32:AT32),"")</f>
        <v/>
      </c>
      <c r="AU33" s="111" t="str">
        <f>IF(AU32&lt;&gt;"",AVERAGE($E32:AU32),"")</f>
        <v/>
      </c>
      <c r="AV33" s="111" t="str">
        <f>IF(AV32&lt;&gt;"",AVERAGE($E32:AV32),"")</f>
        <v/>
      </c>
      <c r="AW33" s="112" t="str">
        <f>IF(AW32&lt;&gt;"",AVERAGE($E32:AW32),"")</f>
        <v/>
      </c>
      <c r="AX33" s="111" t="str">
        <f>IF(AX32&lt;&gt;"",AVERAGE($E32:AX32),"")</f>
        <v/>
      </c>
      <c r="AY33" s="111" t="str">
        <f>IF(AY32&lt;&gt;"",AVERAGE($E32:AY32),"")</f>
        <v/>
      </c>
      <c r="AZ33" s="111" t="str">
        <f>IF(AZ32&lt;&gt;"",AVERAGE($E32:AZ32),"")</f>
        <v/>
      </c>
      <c r="BA33" s="111" t="str">
        <f>IF(BA32&lt;&gt;"",AVERAGE($E32:BA32),"")</f>
        <v/>
      </c>
      <c r="BB33" s="112" t="str">
        <f>IF(BB32&lt;&gt;"",AVERAGE($E32:BB32),"")</f>
        <v/>
      </c>
      <c r="BC33" s="111">
        <f>IF(BC32&lt;&gt;"",AVERAGE($E32:BC32),"")</f>
        <v>58.629629629629626</v>
      </c>
      <c r="BD33" s="111">
        <f>IF(BD32&lt;&gt;"",AVERAGE($E32:BD32),"")</f>
        <v>59.321428571428569</v>
      </c>
      <c r="BE33" s="111">
        <f>IF(BE32&lt;&gt;"",AVERAGE($E32:BE32),"")</f>
        <v>61.862068965517238</v>
      </c>
      <c r="BF33" s="111">
        <f>IF(BF32&lt;&gt;"",AVERAGE($E32:BF32),"")</f>
        <v>64.233333333333334</v>
      </c>
      <c r="BG33" s="112" t="str">
        <f>IF(BG32&lt;&gt;"",AVERAGE($E32:BG32),"")</f>
        <v/>
      </c>
      <c r="BH33" s="111" t="str">
        <f>IF(BH32&lt;&gt;"",AVERAGE($E32:BH32),"")</f>
        <v/>
      </c>
      <c r="BI33" s="111" t="str">
        <f>IF(BI32&lt;&gt;"",AVERAGE($E32:BI32),"")</f>
        <v/>
      </c>
      <c r="BJ33" s="111" t="str">
        <f>IF(BJ32&lt;&gt;"",AVERAGE($E32:BJ32),"")</f>
        <v/>
      </c>
      <c r="BK33" s="111" t="str">
        <f>IF(BK32&lt;&gt;"",AVERAGE($E32:BK32),"")</f>
        <v/>
      </c>
      <c r="BL33" s="112" t="str">
        <f>IF(BL32&lt;&gt;"",AVERAGE($E32:BL32),"")</f>
        <v/>
      </c>
      <c r="BM33" s="111" t="str">
        <f>IF(BM32&lt;&gt;"",AVERAGE($E32:BM32),"")</f>
        <v/>
      </c>
      <c r="BN33" s="111" t="str">
        <f>IF(BN32&lt;&gt;"",AVERAGE($E32:BN32),"")</f>
        <v/>
      </c>
      <c r="BO33" s="111" t="str">
        <f>IF(BO32&lt;&gt;"",AVERAGE($E32:BO32),"")</f>
        <v/>
      </c>
      <c r="BP33" s="111" t="str">
        <f>IF(BP32&lt;&gt;"",AVERAGE($E32:BP32),"")</f>
        <v/>
      </c>
      <c r="BQ33" s="112" t="str">
        <f>IF(BQ32&lt;&gt;"",AVERAGE($E32:BQ32),"")</f>
        <v/>
      </c>
      <c r="BR33" s="111" t="str">
        <f>IF(BR32&lt;&gt;"",AVERAGE($E32:BR32),"")</f>
        <v/>
      </c>
      <c r="BS33" s="111" t="str">
        <f>IF(BS32&lt;&gt;"",AVERAGE($E32:BS32),"")</f>
        <v/>
      </c>
      <c r="BT33" s="111" t="str">
        <f>IF(BT32&lt;&gt;"",AVERAGE($E32:BT32),"")</f>
        <v/>
      </c>
      <c r="BU33" s="111" t="str">
        <f>IF(BU32&lt;&gt;"",AVERAGE($E32:BU32),"")</f>
        <v/>
      </c>
      <c r="BV33" s="112" t="str">
        <f>IF(BV32&lt;&gt;"",AVERAGE($E32:BV32),"")</f>
        <v/>
      </c>
      <c r="BW33" s="111" t="str">
        <f>IF(BW32&lt;&gt;"",AVERAGE($E32:BW32),"")</f>
        <v/>
      </c>
      <c r="BX33" s="111" t="str">
        <f>IF(BX32&lt;&gt;"",AVERAGE($E32:BX32),"")</f>
        <v/>
      </c>
      <c r="BY33" s="111" t="str">
        <f>IF(BY32&lt;&gt;"",AVERAGE($E32:BY32),"")</f>
        <v/>
      </c>
      <c r="BZ33" s="111" t="str">
        <f>IF(BZ32&lt;&gt;"",AVERAGE($E32:BZ32),"")</f>
        <v/>
      </c>
      <c r="CA33" s="112" t="str">
        <f>IF(CA32&lt;&gt;"",AVERAGE($E32:CA32),"")</f>
        <v/>
      </c>
      <c r="CB33" s="111" t="str">
        <f>IF(CB32&lt;&gt;"",AVERAGE($E32:CB32),"")</f>
        <v/>
      </c>
      <c r="CC33" s="111" t="str">
        <f>IF(CC32&lt;&gt;"",AVERAGE($E32:CC32),"")</f>
        <v/>
      </c>
      <c r="CD33" s="111" t="str">
        <f>IF(CD32&lt;&gt;"",AVERAGE($E32:CD32),"")</f>
        <v/>
      </c>
      <c r="CE33" s="111" t="str">
        <f>IF(CE32&lt;&gt;"",AVERAGE($E32:CE32),"")</f>
        <v/>
      </c>
      <c r="CF33" s="112" t="str">
        <f>IF(CF32&lt;&gt;"",AVERAGE($E32:CF32),"")</f>
        <v/>
      </c>
      <c r="CG33" s="111" t="str">
        <f>IF(CG32&lt;&gt;"",AVERAGE($E32:CG32),"")</f>
        <v/>
      </c>
      <c r="CH33" s="111" t="str">
        <f>IF(CH32&lt;&gt;"",AVERAGE($E32:CH32),"")</f>
        <v/>
      </c>
      <c r="CI33" s="111" t="str">
        <f>IF(CI32&lt;&gt;"",AVERAGE($E32:CI32),"")</f>
        <v/>
      </c>
      <c r="CJ33" s="111" t="str">
        <f>IF(CJ32&lt;&gt;"",AVERAGE($E32:CJ32),"")</f>
        <v/>
      </c>
      <c r="CK33" s="112" t="str">
        <f>IF(CK32&lt;&gt;"",AVERAGE($E32:CK32),"")</f>
        <v/>
      </c>
      <c r="CL33" s="111" t="str">
        <f>IF(CL32&lt;&gt;"",AVERAGE($E32:CL32),"")</f>
        <v/>
      </c>
      <c r="CM33" s="111" t="str">
        <f>IF(CM32&lt;&gt;"",AVERAGE($E32:CM32),"")</f>
        <v/>
      </c>
      <c r="CN33" s="111" t="str">
        <f>IF(CN32&lt;&gt;"",AVERAGE($E32:CN32),"")</f>
        <v/>
      </c>
      <c r="CO33" s="111" t="str">
        <f>IF(CO32&lt;&gt;"",AVERAGE($E32:CO32),"")</f>
        <v/>
      </c>
      <c r="CP33" s="112" t="str">
        <f>IF(CP32&lt;&gt;"",AVERAGE($E32:CP32),"")</f>
        <v/>
      </c>
      <c r="CQ33" s="111" t="str">
        <f>IF(CQ32&lt;&gt;"",AVERAGE($E32:CQ32),"")</f>
        <v/>
      </c>
      <c r="CR33" s="111" t="str">
        <f>IF(CR32&lt;&gt;"",AVERAGE($E32:CR32),"")</f>
        <v/>
      </c>
      <c r="CS33" s="111" t="str">
        <f>IF(CS32&lt;&gt;"",AVERAGE($E32:CS32),"")</f>
        <v/>
      </c>
      <c r="CT33" s="111" t="str">
        <f>IF(CT32&lt;&gt;"",AVERAGE($E32:CT32),"")</f>
        <v/>
      </c>
      <c r="CU33" s="112" t="str">
        <f>IF(CU32&lt;&gt;"",AVERAGE($E32:CU32),"")</f>
        <v/>
      </c>
      <c r="CV33" s="111" t="str">
        <f>IF(CV32&lt;&gt;"",AVERAGE($E32:CV32),"")</f>
        <v/>
      </c>
      <c r="CW33" s="111" t="str">
        <f>IF(CW32&lt;&gt;"",AVERAGE($E32:CW32),"")</f>
        <v/>
      </c>
      <c r="CX33" s="111" t="str">
        <f>IF(CX32&lt;&gt;"",AVERAGE($E32:CX32),"")</f>
        <v/>
      </c>
      <c r="CY33" s="111" t="str">
        <f>IF(CY32&lt;&gt;"",AVERAGE($E32:CY32),"")</f>
        <v/>
      </c>
      <c r="CZ33" s="112" t="str">
        <f>IF(CZ32&lt;&gt;"",AVERAGE($E32:CZ32),"")</f>
        <v/>
      </c>
      <c r="DA33" s="111" t="str">
        <f>IF(DA32&lt;&gt;"",AVERAGE($E32:DA32),"")</f>
        <v/>
      </c>
      <c r="DB33" s="111" t="str">
        <f>IF(DB32&lt;&gt;"",AVERAGE($E32:DB32),"")</f>
        <v/>
      </c>
      <c r="DC33" s="111" t="str">
        <f>IF(DC32&lt;&gt;"",AVERAGE($E32:DC32),"")</f>
        <v/>
      </c>
      <c r="DD33" s="111" t="str">
        <f>IF(DD32&lt;&gt;"",AVERAGE($E32:DD32),"")</f>
        <v/>
      </c>
      <c r="DE33" s="112" t="str">
        <f>IF(DE32&lt;&gt;"",AVERAGE($E32:DE32),"")</f>
        <v/>
      </c>
      <c r="DF33" s="111" t="str">
        <f>IF(DF32&lt;&gt;"",AVERAGE($E32:DF32),"")</f>
        <v/>
      </c>
      <c r="DG33" s="111" t="str">
        <f>IF(DG32&lt;&gt;"",AVERAGE($E32:DG32),"")</f>
        <v/>
      </c>
      <c r="DH33" s="111" t="str">
        <f>IF(DH32&lt;&gt;"",AVERAGE($E32:DH32),"")</f>
        <v/>
      </c>
      <c r="DI33" s="111" t="str">
        <f>IF(DI32&lt;&gt;"",AVERAGE($E32:DI32),"")</f>
        <v/>
      </c>
      <c r="DJ33" s="112" t="str">
        <f>IF(DJ32&lt;&gt;"",AVERAGE($E32:DJ32),"")</f>
        <v/>
      </c>
      <c r="DK33" s="111" t="str">
        <f>IF(DK32&lt;&gt;"",AVERAGE($E32:DK32),"")</f>
        <v/>
      </c>
      <c r="DL33" s="111" t="str">
        <f>IF(DL32&lt;&gt;"",AVERAGE($E32:DL32),"")</f>
        <v/>
      </c>
      <c r="DM33" s="111" t="str">
        <f>IF(DM32&lt;&gt;"",AVERAGE($E32:DM32),"")</f>
        <v/>
      </c>
      <c r="DN33" s="111" t="str">
        <f>IF(DN32&lt;&gt;"",AVERAGE($E32:DN32),"")</f>
        <v/>
      </c>
      <c r="DO33" s="112" t="str">
        <f>IF(DO32&lt;&gt;"",AVERAGE($E32:DO32),"")</f>
        <v/>
      </c>
      <c r="DP33" s="111" t="str">
        <f>IF(DP32&lt;&gt;"",AVERAGE($E32:DP32),"")</f>
        <v/>
      </c>
      <c r="DQ33" s="111" t="str">
        <f>IF(DQ32&lt;&gt;"",AVERAGE($E32:DQ32),"")</f>
        <v/>
      </c>
      <c r="DR33" s="111" t="str">
        <f>IF(DR32&lt;&gt;"",AVERAGE($E32:DR32),"")</f>
        <v/>
      </c>
      <c r="DS33" s="111" t="str">
        <f>IF(DS32&lt;&gt;"",AVERAGE($E32:DS32),"")</f>
        <v/>
      </c>
      <c r="DT33" s="112" t="str">
        <f>IF(DT32&lt;&gt;"",AVERAGE($E32:DT32),"")</f>
        <v/>
      </c>
      <c r="DU33" s="111" t="str">
        <f>IF(DU32&lt;&gt;"",AVERAGE($E32:DU32),"")</f>
        <v/>
      </c>
      <c r="DV33" s="111" t="str">
        <f>IF(DV32&lt;&gt;"",AVERAGE($E32:DV32),"")</f>
        <v/>
      </c>
      <c r="DW33" s="111" t="str">
        <f>IF(DW32&lt;&gt;"",AVERAGE($E32:DW32),"")</f>
        <v/>
      </c>
      <c r="DX33" s="111" t="str">
        <f>IF(DX32&lt;&gt;"",AVERAGE($E32:DX32),"")</f>
        <v/>
      </c>
      <c r="DY33" s="112" t="str">
        <f>IF(DY32&lt;&gt;"",AVERAGE($E32:DY32),"")</f>
        <v/>
      </c>
      <c r="DZ33" s="111" t="str">
        <f>IF(DZ32&lt;&gt;"",AVERAGE($E32:DZ32),"")</f>
        <v/>
      </c>
      <c r="EA33" s="111" t="str">
        <f>IF(EA32&lt;&gt;"",AVERAGE($E32:EA32),"")</f>
        <v/>
      </c>
      <c r="EB33" s="111" t="str">
        <f>IF(EB32&lt;&gt;"",AVERAGE($E32:EB32),"")</f>
        <v/>
      </c>
      <c r="EC33" s="111" t="str">
        <f>IF(EC32&lt;&gt;"",AVERAGE($E32:EC32),"")</f>
        <v/>
      </c>
      <c r="ED33" s="112" t="str">
        <f>IF(ED32&lt;&gt;"",AVERAGE($E32:ED32),"")</f>
        <v/>
      </c>
      <c r="EE33" s="125">
        <f>IF(SUM(Pavel_Pernekr)&lt;1,-90000,EE32/COUNT(E33:ED33))</f>
        <v>64.233333333333334</v>
      </c>
      <c r="EF33" s="126"/>
    </row>
    <row r="34" spans="1:136" ht="14.4" thickBot="1">
      <c r="A34" s="98" t="str">
        <f t="shared" si="6"/>
        <v>Pavel PernekrPočet šipek</v>
      </c>
      <c r="B34" s="99" t="s">
        <v>55</v>
      </c>
      <c r="C34" s="110"/>
      <c r="D34" s="110" t="s">
        <v>44</v>
      </c>
      <c r="E34" s="28"/>
      <c r="F34" s="28"/>
      <c r="G34" s="28"/>
      <c r="H34" s="28"/>
      <c r="I34" s="29"/>
      <c r="J34" s="28"/>
      <c r="K34" s="28"/>
      <c r="L34" s="28"/>
      <c r="M34" s="28"/>
      <c r="N34" s="29"/>
      <c r="O34" s="28"/>
      <c r="P34" s="28"/>
      <c r="Q34" s="28"/>
      <c r="R34" s="28"/>
      <c r="S34" s="29"/>
      <c r="T34" s="28"/>
      <c r="U34" s="28"/>
      <c r="V34" s="28"/>
      <c r="W34" s="28"/>
      <c r="X34" s="29"/>
      <c r="Y34" s="28"/>
      <c r="Z34" s="28"/>
      <c r="AA34" s="28"/>
      <c r="AB34" s="28"/>
      <c r="AC34" s="29"/>
      <c r="AD34" s="28"/>
      <c r="AE34" s="28"/>
      <c r="AF34" s="28"/>
      <c r="AG34" s="28"/>
      <c r="AH34" s="29"/>
      <c r="AI34" s="28"/>
      <c r="AJ34" s="28"/>
      <c r="AK34" s="28"/>
      <c r="AL34" s="28"/>
      <c r="AM34" s="29"/>
      <c r="AN34" s="28"/>
      <c r="AO34" s="28"/>
      <c r="AP34" s="28"/>
      <c r="AQ34" s="28"/>
      <c r="AR34" s="29"/>
      <c r="AS34" s="28"/>
      <c r="AT34" s="28"/>
      <c r="AU34" s="28"/>
      <c r="AV34" s="28"/>
      <c r="AW34" s="29"/>
      <c r="AX34" s="28"/>
      <c r="AY34" s="28"/>
      <c r="AZ34" s="28"/>
      <c r="BA34" s="28"/>
      <c r="BB34" s="29"/>
      <c r="BC34" s="28"/>
      <c r="BD34" s="28"/>
      <c r="BE34" s="28"/>
      <c r="BF34" s="28"/>
      <c r="BG34" s="29"/>
      <c r="BH34" s="28"/>
      <c r="BI34" s="28"/>
      <c r="BJ34" s="28"/>
      <c r="BK34" s="28"/>
      <c r="BL34" s="29"/>
      <c r="BM34" s="28"/>
      <c r="BN34" s="28"/>
      <c r="BO34" s="28"/>
      <c r="BP34" s="28"/>
      <c r="BQ34" s="29"/>
      <c r="BR34" s="28"/>
      <c r="BS34" s="28"/>
      <c r="BT34" s="28"/>
      <c r="BU34" s="28"/>
      <c r="BV34" s="29"/>
      <c r="BW34" s="28"/>
      <c r="BX34" s="28"/>
      <c r="BY34" s="28"/>
      <c r="BZ34" s="28"/>
      <c r="CA34" s="29"/>
      <c r="CB34" s="28"/>
      <c r="CC34" s="28"/>
      <c r="CD34" s="28"/>
      <c r="CE34" s="28"/>
      <c r="CF34" s="29"/>
      <c r="CG34" s="28"/>
      <c r="CH34" s="28"/>
      <c r="CI34" s="28"/>
      <c r="CJ34" s="28"/>
      <c r="CK34" s="29"/>
      <c r="CL34" s="28"/>
      <c r="CM34" s="28"/>
      <c r="CN34" s="28"/>
      <c r="CO34" s="28"/>
      <c r="CP34" s="29"/>
      <c r="CQ34" s="28"/>
      <c r="CR34" s="28"/>
      <c r="CS34" s="28"/>
      <c r="CT34" s="28"/>
      <c r="CU34" s="29"/>
      <c r="CV34" s="28"/>
      <c r="CW34" s="28"/>
      <c r="CX34" s="28"/>
      <c r="CY34" s="28"/>
      <c r="CZ34" s="29"/>
      <c r="DA34" s="28"/>
      <c r="DB34" s="28"/>
      <c r="DC34" s="28"/>
      <c r="DD34" s="28"/>
      <c r="DE34" s="29"/>
      <c r="DF34" s="28"/>
      <c r="DG34" s="28"/>
      <c r="DH34" s="28"/>
      <c r="DI34" s="28"/>
      <c r="DJ34" s="29"/>
      <c r="DK34" s="28"/>
      <c r="DL34" s="28"/>
      <c r="DM34" s="28"/>
      <c r="DN34" s="28"/>
      <c r="DO34" s="29"/>
      <c r="DP34" s="28"/>
      <c r="DQ34" s="28"/>
      <c r="DR34" s="28"/>
      <c r="DS34" s="28"/>
      <c r="DT34" s="29"/>
      <c r="DU34" s="28"/>
      <c r="DV34" s="28"/>
      <c r="DW34" s="28"/>
      <c r="DX34" s="28"/>
      <c r="DY34" s="29"/>
      <c r="DZ34" s="28"/>
      <c r="EA34" s="28"/>
      <c r="EB34" s="28"/>
      <c r="EC34" s="28"/>
      <c r="ED34" s="29"/>
      <c r="EE34" s="127">
        <f>IF(SUM(Pavel_Pernekr)&lt;1,-90000,SUM(C34:ED34))</f>
        <v>0</v>
      </c>
      <c r="EF34" s="128"/>
    </row>
    <row r="35" spans="1:136" ht="14.4" thickTop="1">
      <c r="A35" s="98" t="str">
        <f t="shared" ref="A35:A42" si="8">CONCATENATE($C$36," ",$C$37,D35)</f>
        <v>Milan VeselýVýhry</v>
      </c>
      <c r="B35" s="99" t="s">
        <v>56</v>
      </c>
      <c r="C35" s="102">
        <f>Tabulka!B24</f>
        <v>0</v>
      </c>
      <c r="D35" s="70" t="s">
        <v>23</v>
      </c>
      <c r="E35" s="57">
        <v>1</v>
      </c>
      <c r="F35" s="57"/>
      <c r="G35" s="57"/>
      <c r="H35" s="58"/>
      <c r="I35" s="59"/>
      <c r="J35" s="57">
        <v>0</v>
      </c>
      <c r="K35" s="57"/>
      <c r="L35" s="57"/>
      <c r="M35" s="58"/>
      <c r="N35" s="59"/>
      <c r="O35" s="57">
        <v>1</v>
      </c>
      <c r="P35" s="57"/>
      <c r="Q35" s="57"/>
      <c r="R35" s="58"/>
      <c r="S35" s="59"/>
      <c r="T35" s="57">
        <v>1</v>
      </c>
      <c r="U35" s="57"/>
      <c r="V35" s="57"/>
      <c r="W35" s="58"/>
      <c r="X35" s="59"/>
      <c r="Y35" s="57">
        <v>2</v>
      </c>
      <c r="Z35" s="57"/>
      <c r="AA35" s="57"/>
      <c r="AB35" s="58"/>
      <c r="AC35" s="59"/>
      <c r="AD35" s="57">
        <v>3</v>
      </c>
      <c r="AE35" s="57"/>
      <c r="AF35" s="57"/>
      <c r="AG35" s="58"/>
      <c r="AH35" s="59"/>
      <c r="AI35" s="57">
        <v>3</v>
      </c>
      <c r="AJ35" s="57"/>
      <c r="AK35" s="57"/>
      <c r="AL35" s="58"/>
      <c r="AM35" s="59"/>
      <c r="AN35" s="57"/>
      <c r="AO35" s="57"/>
      <c r="AP35" s="57"/>
      <c r="AQ35" s="58"/>
      <c r="AR35" s="59"/>
      <c r="AS35" s="57">
        <v>2</v>
      </c>
      <c r="AT35" s="57"/>
      <c r="AU35" s="57"/>
      <c r="AV35" s="58"/>
      <c r="AW35" s="59"/>
      <c r="AX35" s="57">
        <v>0</v>
      </c>
      <c r="AY35" s="57"/>
      <c r="AZ35" s="57"/>
      <c r="BA35" s="58"/>
      <c r="BB35" s="59"/>
      <c r="BC35" s="57">
        <v>1</v>
      </c>
      <c r="BD35" s="57"/>
      <c r="BE35" s="57"/>
      <c r="BF35" s="58"/>
      <c r="BG35" s="59"/>
      <c r="BH35" s="57"/>
      <c r="BI35" s="57"/>
      <c r="BJ35" s="57"/>
      <c r="BK35" s="58"/>
      <c r="BL35" s="59"/>
      <c r="BM35" s="57"/>
      <c r="BN35" s="57"/>
      <c r="BO35" s="57"/>
      <c r="BP35" s="58"/>
      <c r="BQ35" s="59"/>
      <c r="BR35" s="57"/>
      <c r="BS35" s="57"/>
      <c r="BT35" s="57"/>
      <c r="BU35" s="58"/>
      <c r="BV35" s="59"/>
      <c r="BW35" s="57"/>
      <c r="BX35" s="57"/>
      <c r="BY35" s="57"/>
      <c r="BZ35" s="58"/>
      <c r="CA35" s="59"/>
      <c r="CB35" s="57"/>
      <c r="CC35" s="57"/>
      <c r="CD35" s="57"/>
      <c r="CE35" s="58"/>
      <c r="CF35" s="59"/>
      <c r="CG35" s="57"/>
      <c r="CH35" s="57"/>
      <c r="CI35" s="57"/>
      <c r="CJ35" s="58"/>
      <c r="CK35" s="59"/>
      <c r="CL35" s="57"/>
      <c r="CM35" s="57"/>
      <c r="CN35" s="57"/>
      <c r="CO35" s="58"/>
      <c r="CP35" s="59"/>
      <c r="CQ35" s="57"/>
      <c r="CR35" s="57"/>
      <c r="CS35" s="57"/>
      <c r="CT35" s="58"/>
      <c r="CU35" s="59"/>
      <c r="CV35" s="57"/>
      <c r="CW35" s="57"/>
      <c r="CX35" s="57"/>
      <c r="CY35" s="58"/>
      <c r="CZ35" s="59"/>
      <c r="DA35" s="57"/>
      <c r="DB35" s="57"/>
      <c r="DC35" s="57"/>
      <c r="DD35" s="58"/>
      <c r="DE35" s="59"/>
      <c r="DF35" s="57"/>
      <c r="DG35" s="57"/>
      <c r="DH35" s="57"/>
      <c r="DI35" s="58"/>
      <c r="DJ35" s="59"/>
      <c r="DK35" s="57"/>
      <c r="DL35" s="57"/>
      <c r="DM35" s="57"/>
      <c r="DN35" s="58"/>
      <c r="DO35" s="59"/>
      <c r="DP35" s="57"/>
      <c r="DQ35" s="57"/>
      <c r="DR35" s="57"/>
      <c r="DS35" s="58"/>
      <c r="DT35" s="59"/>
      <c r="DU35" s="57"/>
      <c r="DV35" s="57"/>
      <c r="DW35" s="57"/>
      <c r="DX35" s="58"/>
      <c r="DY35" s="59"/>
      <c r="DZ35" s="57"/>
      <c r="EA35" s="57"/>
      <c r="EB35" s="57"/>
      <c r="EC35" s="58"/>
      <c r="ED35" s="59"/>
      <c r="EE35" s="113">
        <f t="shared" ref="EE35:EE40" si="9">IF(OR(SUM(Milan_Veselý)&lt;1),-90000,SUM(E35:ED35))</f>
        <v>14</v>
      </c>
      <c r="EF35" s="114"/>
    </row>
    <row r="36" spans="1:136" ht="13.8">
      <c r="A36" s="98" t="str">
        <f t="shared" si="8"/>
        <v>Milan VeselýProhry</v>
      </c>
      <c r="B36" s="99" t="s">
        <v>56</v>
      </c>
      <c r="C36" s="103" t="str">
        <f>Tabulka!B25</f>
        <v>Milan</v>
      </c>
      <c r="D36" s="104" t="s">
        <v>24</v>
      </c>
      <c r="E36" s="3">
        <v>0</v>
      </c>
      <c r="F36" s="3"/>
      <c r="G36" s="3"/>
      <c r="H36" s="1"/>
      <c r="I36" s="2"/>
      <c r="J36" s="3">
        <v>0</v>
      </c>
      <c r="K36" s="3"/>
      <c r="L36" s="3"/>
      <c r="M36" s="1"/>
      <c r="N36" s="2"/>
      <c r="O36" s="3">
        <v>0</v>
      </c>
      <c r="P36" s="3"/>
      <c r="Q36" s="3"/>
      <c r="R36" s="1"/>
      <c r="S36" s="2"/>
      <c r="T36" s="3">
        <v>1</v>
      </c>
      <c r="U36" s="3"/>
      <c r="V36" s="3"/>
      <c r="W36" s="1"/>
      <c r="X36" s="2"/>
      <c r="Y36" s="3">
        <v>1</v>
      </c>
      <c r="Z36" s="3"/>
      <c r="AA36" s="3"/>
      <c r="AB36" s="1"/>
      <c r="AC36" s="2"/>
      <c r="AD36" s="3">
        <v>0</v>
      </c>
      <c r="AE36" s="3"/>
      <c r="AF36" s="3"/>
      <c r="AG36" s="1"/>
      <c r="AH36" s="2"/>
      <c r="AI36" s="3">
        <v>0</v>
      </c>
      <c r="AJ36" s="3"/>
      <c r="AK36" s="3"/>
      <c r="AL36" s="1"/>
      <c r="AM36" s="2"/>
      <c r="AN36" s="3"/>
      <c r="AO36" s="3"/>
      <c r="AP36" s="3"/>
      <c r="AQ36" s="1"/>
      <c r="AR36" s="2"/>
      <c r="AS36" s="3">
        <v>0</v>
      </c>
      <c r="AT36" s="3"/>
      <c r="AU36" s="3"/>
      <c r="AV36" s="1"/>
      <c r="AW36" s="2"/>
      <c r="AX36" s="3">
        <v>1</v>
      </c>
      <c r="AY36" s="3"/>
      <c r="AZ36" s="3"/>
      <c r="BA36" s="1"/>
      <c r="BB36" s="2"/>
      <c r="BC36" s="3">
        <v>0</v>
      </c>
      <c r="BD36" s="3"/>
      <c r="BE36" s="3"/>
      <c r="BF36" s="1"/>
      <c r="BG36" s="2"/>
      <c r="BH36" s="3"/>
      <c r="BI36" s="3"/>
      <c r="BJ36" s="3"/>
      <c r="BK36" s="1"/>
      <c r="BL36" s="2"/>
      <c r="BM36" s="3"/>
      <c r="BN36" s="3"/>
      <c r="BO36" s="3"/>
      <c r="BP36" s="1"/>
      <c r="BQ36" s="2"/>
      <c r="BR36" s="3"/>
      <c r="BS36" s="3"/>
      <c r="BT36" s="3"/>
      <c r="BU36" s="1"/>
      <c r="BV36" s="2"/>
      <c r="BW36" s="3"/>
      <c r="BX36" s="3"/>
      <c r="BY36" s="3"/>
      <c r="BZ36" s="1"/>
      <c r="CA36" s="2"/>
      <c r="CB36" s="3"/>
      <c r="CC36" s="3"/>
      <c r="CD36" s="3"/>
      <c r="CE36" s="1"/>
      <c r="CF36" s="2"/>
      <c r="CG36" s="3"/>
      <c r="CH36" s="3"/>
      <c r="CI36" s="3"/>
      <c r="CJ36" s="1"/>
      <c r="CK36" s="2"/>
      <c r="CL36" s="3"/>
      <c r="CM36" s="3"/>
      <c r="CN36" s="3"/>
      <c r="CO36" s="1"/>
      <c r="CP36" s="2"/>
      <c r="CQ36" s="3"/>
      <c r="CR36" s="3"/>
      <c r="CS36" s="3"/>
      <c r="CT36" s="1"/>
      <c r="CU36" s="2"/>
      <c r="CV36" s="3"/>
      <c r="CW36" s="3"/>
      <c r="CX36" s="3"/>
      <c r="CY36" s="1"/>
      <c r="CZ36" s="2"/>
      <c r="DA36" s="3"/>
      <c r="DB36" s="3"/>
      <c r="DC36" s="3"/>
      <c r="DD36" s="1"/>
      <c r="DE36" s="2"/>
      <c r="DF36" s="3"/>
      <c r="DG36" s="3"/>
      <c r="DH36" s="3"/>
      <c r="DI36" s="1"/>
      <c r="DJ36" s="2"/>
      <c r="DK36" s="3"/>
      <c r="DL36" s="3"/>
      <c r="DM36" s="3"/>
      <c r="DN36" s="1"/>
      <c r="DO36" s="2"/>
      <c r="DP36" s="3"/>
      <c r="DQ36" s="3"/>
      <c r="DR36" s="3"/>
      <c r="DS36" s="1"/>
      <c r="DT36" s="2"/>
      <c r="DU36" s="3"/>
      <c r="DV36" s="3"/>
      <c r="DW36" s="3"/>
      <c r="DX36" s="1"/>
      <c r="DY36" s="2"/>
      <c r="DZ36" s="3"/>
      <c r="EA36" s="3"/>
      <c r="EB36" s="3"/>
      <c r="EC36" s="1"/>
      <c r="ED36" s="2"/>
      <c r="EE36" s="115">
        <f t="shared" si="9"/>
        <v>3</v>
      </c>
      <c r="EF36" s="116">
        <f>SUM(EE35-EE36)</f>
        <v>11</v>
      </c>
    </row>
    <row r="37" spans="1:136" ht="13.8">
      <c r="A37" s="98" t="str">
        <f t="shared" si="8"/>
        <v>Milan VeselýPlaceno panáků</v>
      </c>
      <c r="B37" s="99" t="s">
        <v>56</v>
      </c>
      <c r="C37" s="103" t="str">
        <f>Tabulka!B26</f>
        <v>Veselý</v>
      </c>
      <c r="D37" s="104" t="s">
        <v>39</v>
      </c>
      <c r="E37" s="3">
        <v>0</v>
      </c>
      <c r="F37" s="3"/>
      <c r="G37" s="3"/>
      <c r="H37" s="1"/>
      <c r="I37" s="2"/>
      <c r="J37" s="3">
        <v>0</v>
      </c>
      <c r="K37" s="3"/>
      <c r="L37" s="3"/>
      <c r="M37" s="1"/>
      <c r="N37" s="2"/>
      <c r="O37" s="3">
        <v>0</v>
      </c>
      <c r="P37" s="3"/>
      <c r="Q37" s="3"/>
      <c r="R37" s="1"/>
      <c r="S37" s="2"/>
      <c r="T37" s="3">
        <v>1</v>
      </c>
      <c r="U37" s="3"/>
      <c r="V37" s="3"/>
      <c r="W37" s="1"/>
      <c r="X37" s="2"/>
      <c r="Y37" s="3">
        <v>1</v>
      </c>
      <c r="Z37" s="3"/>
      <c r="AA37" s="3"/>
      <c r="AB37" s="1"/>
      <c r="AC37" s="2"/>
      <c r="AD37" s="3">
        <v>0</v>
      </c>
      <c r="AE37" s="3"/>
      <c r="AF37" s="3"/>
      <c r="AG37" s="1"/>
      <c r="AH37" s="2"/>
      <c r="AI37" s="3">
        <v>0</v>
      </c>
      <c r="AJ37" s="3"/>
      <c r="AK37" s="3"/>
      <c r="AL37" s="1"/>
      <c r="AM37" s="2"/>
      <c r="AN37" s="3"/>
      <c r="AO37" s="3"/>
      <c r="AP37" s="3"/>
      <c r="AQ37" s="1"/>
      <c r="AR37" s="2"/>
      <c r="AS37" s="3">
        <v>0</v>
      </c>
      <c r="AT37" s="3"/>
      <c r="AU37" s="3"/>
      <c r="AV37" s="1"/>
      <c r="AW37" s="2"/>
      <c r="AX37" s="3">
        <v>3</v>
      </c>
      <c r="AY37" s="3"/>
      <c r="AZ37" s="3"/>
      <c r="BA37" s="1"/>
      <c r="BB37" s="2"/>
      <c r="BC37" s="3">
        <v>0</v>
      </c>
      <c r="BD37" s="3"/>
      <c r="BE37" s="3"/>
      <c r="BF37" s="1"/>
      <c r="BG37" s="2"/>
      <c r="BH37" s="3"/>
      <c r="BI37" s="3"/>
      <c r="BJ37" s="3"/>
      <c r="BK37" s="1"/>
      <c r="BL37" s="2"/>
      <c r="BM37" s="3"/>
      <c r="BN37" s="3"/>
      <c r="BO37" s="3"/>
      <c r="BP37" s="1"/>
      <c r="BQ37" s="2"/>
      <c r="BR37" s="3"/>
      <c r="BS37" s="3"/>
      <c r="BT37" s="3"/>
      <c r="BU37" s="1"/>
      <c r="BV37" s="2"/>
      <c r="BW37" s="3"/>
      <c r="BX37" s="3"/>
      <c r="BY37" s="3"/>
      <c r="BZ37" s="1"/>
      <c r="CA37" s="2"/>
      <c r="CB37" s="3"/>
      <c r="CC37" s="3"/>
      <c r="CD37" s="3"/>
      <c r="CE37" s="1"/>
      <c r="CF37" s="2"/>
      <c r="CG37" s="3"/>
      <c r="CH37" s="3"/>
      <c r="CI37" s="3"/>
      <c r="CJ37" s="1"/>
      <c r="CK37" s="2"/>
      <c r="CL37" s="3"/>
      <c r="CM37" s="3"/>
      <c r="CN37" s="3"/>
      <c r="CO37" s="1"/>
      <c r="CP37" s="2"/>
      <c r="CQ37" s="3"/>
      <c r="CR37" s="3"/>
      <c r="CS37" s="3"/>
      <c r="CT37" s="1"/>
      <c r="CU37" s="2"/>
      <c r="CV37" s="3"/>
      <c r="CW37" s="3"/>
      <c r="CX37" s="3"/>
      <c r="CY37" s="1"/>
      <c r="CZ37" s="2"/>
      <c r="DA37" s="3"/>
      <c r="DB37" s="3"/>
      <c r="DC37" s="3"/>
      <c r="DD37" s="1"/>
      <c r="DE37" s="2"/>
      <c r="DF37" s="3"/>
      <c r="DG37" s="3"/>
      <c r="DH37" s="3"/>
      <c r="DI37" s="1"/>
      <c r="DJ37" s="2"/>
      <c r="DK37" s="3"/>
      <c r="DL37" s="3"/>
      <c r="DM37" s="3"/>
      <c r="DN37" s="1"/>
      <c r="DO37" s="2"/>
      <c r="DP37" s="3"/>
      <c r="DQ37" s="3"/>
      <c r="DR37" s="3"/>
      <c r="DS37" s="1"/>
      <c r="DT37" s="2"/>
      <c r="DU37" s="3"/>
      <c r="DV37" s="3"/>
      <c r="DW37" s="3"/>
      <c r="DX37" s="1"/>
      <c r="DY37" s="2"/>
      <c r="DZ37" s="3"/>
      <c r="EA37" s="3"/>
      <c r="EB37" s="3"/>
      <c r="EC37" s="1"/>
      <c r="ED37" s="2"/>
      <c r="EE37" s="115">
        <f t="shared" si="9"/>
        <v>5</v>
      </c>
      <c r="EF37" s="117"/>
    </row>
    <row r="38" spans="1:136" ht="13.8">
      <c r="A38" s="98" t="str">
        <f t="shared" si="8"/>
        <v>Milan VeselýPřehozy</v>
      </c>
      <c r="B38" s="99" t="s">
        <v>56</v>
      </c>
      <c r="C38" s="103">
        <f>Tabulka!B27</f>
        <v>0</v>
      </c>
      <c r="D38" s="104" t="s">
        <v>25</v>
      </c>
      <c r="E38" s="3">
        <v>0</v>
      </c>
      <c r="F38" s="3"/>
      <c r="G38" s="3"/>
      <c r="H38" s="1"/>
      <c r="I38" s="2"/>
      <c r="J38" s="3">
        <v>1</v>
      </c>
      <c r="K38" s="3"/>
      <c r="L38" s="3"/>
      <c r="M38" s="1"/>
      <c r="N38" s="2"/>
      <c r="O38" s="3">
        <v>0</v>
      </c>
      <c r="P38" s="3"/>
      <c r="Q38" s="3"/>
      <c r="R38" s="1"/>
      <c r="S38" s="2"/>
      <c r="T38" s="3">
        <v>1</v>
      </c>
      <c r="U38" s="3"/>
      <c r="V38" s="3"/>
      <c r="W38" s="1"/>
      <c r="X38" s="2"/>
      <c r="Y38" s="3">
        <v>0</v>
      </c>
      <c r="Z38" s="3"/>
      <c r="AA38" s="3"/>
      <c r="AB38" s="1"/>
      <c r="AC38" s="2"/>
      <c r="AD38" s="3">
        <v>3</v>
      </c>
      <c r="AE38" s="3"/>
      <c r="AF38" s="3"/>
      <c r="AG38" s="1"/>
      <c r="AH38" s="2"/>
      <c r="AI38" s="3">
        <v>0</v>
      </c>
      <c r="AJ38" s="3"/>
      <c r="AK38" s="3"/>
      <c r="AL38" s="1"/>
      <c r="AM38" s="2"/>
      <c r="AN38" s="3"/>
      <c r="AO38" s="3"/>
      <c r="AP38" s="3"/>
      <c r="AQ38" s="1"/>
      <c r="AR38" s="2"/>
      <c r="AS38" s="3">
        <v>2</v>
      </c>
      <c r="AT38" s="3"/>
      <c r="AU38" s="3"/>
      <c r="AV38" s="1"/>
      <c r="AW38" s="2"/>
      <c r="AX38" s="3">
        <v>3</v>
      </c>
      <c r="AY38" s="3"/>
      <c r="AZ38" s="3"/>
      <c r="BA38" s="1"/>
      <c r="BB38" s="2"/>
      <c r="BC38" s="3">
        <v>0</v>
      </c>
      <c r="BD38" s="3"/>
      <c r="BE38" s="3"/>
      <c r="BF38" s="1"/>
      <c r="BG38" s="2"/>
      <c r="BH38" s="3"/>
      <c r="BI38" s="3"/>
      <c r="BJ38" s="3"/>
      <c r="BK38" s="1"/>
      <c r="BL38" s="2"/>
      <c r="BM38" s="3"/>
      <c r="BN38" s="3"/>
      <c r="BO38" s="3"/>
      <c r="BP38" s="1"/>
      <c r="BQ38" s="2"/>
      <c r="BR38" s="3"/>
      <c r="BS38" s="3"/>
      <c r="BT38" s="3"/>
      <c r="BU38" s="1"/>
      <c r="BV38" s="2"/>
      <c r="BW38" s="3"/>
      <c r="BX38" s="3"/>
      <c r="BY38" s="3"/>
      <c r="BZ38" s="1"/>
      <c r="CA38" s="2"/>
      <c r="CB38" s="3"/>
      <c r="CC38" s="3"/>
      <c r="CD38" s="3"/>
      <c r="CE38" s="1"/>
      <c r="CF38" s="2"/>
      <c r="CG38" s="3"/>
      <c r="CH38" s="3"/>
      <c r="CI38" s="3"/>
      <c r="CJ38" s="1"/>
      <c r="CK38" s="2"/>
      <c r="CL38" s="3"/>
      <c r="CM38" s="3"/>
      <c r="CN38" s="3"/>
      <c r="CO38" s="1"/>
      <c r="CP38" s="2"/>
      <c r="CQ38" s="3"/>
      <c r="CR38" s="3"/>
      <c r="CS38" s="3"/>
      <c r="CT38" s="1"/>
      <c r="CU38" s="2"/>
      <c r="CV38" s="3"/>
      <c r="CW38" s="3"/>
      <c r="CX38" s="3"/>
      <c r="CY38" s="1"/>
      <c r="CZ38" s="2"/>
      <c r="DA38" s="3"/>
      <c r="DB38" s="3"/>
      <c r="DC38" s="3"/>
      <c r="DD38" s="1"/>
      <c r="DE38" s="2"/>
      <c r="DF38" s="3"/>
      <c r="DG38" s="3"/>
      <c r="DH38" s="3"/>
      <c r="DI38" s="1"/>
      <c r="DJ38" s="2"/>
      <c r="DK38" s="3"/>
      <c r="DL38" s="3"/>
      <c r="DM38" s="3"/>
      <c r="DN38" s="1"/>
      <c r="DO38" s="2"/>
      <c r="DP38" s="3"/>
      <c r="DQ38" s="3"/>
      <c r="DR38" s="3"/>
      <c r="DS38" s="1"/>
      <c r="DT38" s="2"/>
      <c r="DU38" s="3"/>
      <c r="DV38" s="3"/>
      <c r="DW38" s="3"/>
      <c r="DX38" s="1"/>
      <c r="DY38" s="2"/>
      <c r="DZ38" s="3"/>
      <c r="EA38" s="3"/>
      <c r="EB38" s="3"/>
      <c r="EC38" s="1"/>
      <c r="ED38" s="2"/>
      <c r="EE38" s="115">
        <f t="shared" si="9"/>
        <v>10</v>
      </c>
      <c r="EF38" s="117"/>
    </row>
    <row r="39" spans="1:136" ht="13.8">
      <c r="A39" s="98" t="str">
        <f t="shared" si="8"/>
        <v>Milan VeselýPoč. kol</v>
      </c>
      <c r="B39" s="99" t="s">
        <v>56</v>
      </c>
      <c r="C39" s="103">
        <f>Tabulka!B28</f>
        <v>0</v>
      </c>
      <c r="D39" s="104" t="s">
        <v>37</v>
      </c>
      <c r="E39" s="3">
        <v>4</v>
      </c>
      <c r="F39" s="3"/>
      <c r="G39" s="3"/>
      <c r="H39" s="1"/>
      <c r="I39" s="2"/>
      <c r="J39" s="3">
        <v>4</v>
      </c>
      <c r="K39" s="3"/>
      <c r="L39" s="3"/>
      <c r="M39" s="1"/>
      <c r="N39" s="2"/>
      <c r="O39" s="3">
        <v>4</v>
      </c>
      <c r="P39" s="3"/>
      <c r="Q39" s="3"/>
      <c r="R39" s="1"/>
      <c r="S39" s="2"/>
      <c r="T39" s="3">
        <v>5</v>
      </c>
      <c r="U39" s="3"/>
      <c r="V39" s="3"/>
      <c r="W39" s="1"/>
      <c r="X39" s="2"/>
      <c r="Y39" s="3">
        <v>4</v>
      </c>
      <c r="Z39" s="3"/>
      <c r="AA39" s="3"/>
      <c r="AB39" s="1"/>
      <c r="AC39" s="2"/>
      <c r="AD39" s="3">
        <v>4</v>
      </c>
      <c r="AE39" s="3"/>
      <c r="AF39" s="3"/>
      <c r="AG39" s="1"/>
      <c r="AH39" s="2"/>
      <c r="AI39" s="3">
        <v>4</v>
      </c>
      <c r="AJ39" s="3"/>
      <c r="AK39" s="3"/>
      <c r="AL39" s="1"/>
      <c r="AM39" s="2"/>
      <c r="AN39" s="3"/>
      <c r="AO39" s="3"/>
      <c r="AP39" s="3"/>
      <c r="AQ39" s="1"/>
      <c r="AR39" s="2"/>
      <c r="AS39" s="3">
        <v>4</v>
      </c>
      <c r="AT39" s="3"/>
      <c r="AU39" s="3"/>
      <c r="AV39" s="1"/>
      <c r="AW39" s="2"/>
      <c r="AX39" s="3">
        <v>4</v>
      </c>
      <c r="AY39" s="3"/>
      <c r="AZ39" s="3"/>
      <c r="BA39" s="1"/>
      <c r="BB39" s="2"/>
      <c r="BC39" s="3">
        <v>3</v>
      </c>
      <c r="BD39" s="3"/>
      <c r="BE39" s="3"/>
      <c r="BF39" s="1"/>
      <c r="BG39" s="2"/>
      <c r="BH39" s="3"/>
      <c r="BI39" s="3"/>
      <c r="BJ39" s="3"/>
      <c r="BK39" s="1"/>
      <c r="BL39" s="2"/>
      <c r="BM39" s="3"/>
      <c r="BN39" s="3"/>
      <c r="BO39" s="3"/>
      <c r="BP39" s="1"/>
      <c r="BQ39" s="2"/>
      <c r="BR39" s="3"/>
      <c r="BS39" s="3"/>
      <c r="BT39" s="3"/>
      <c r="BU39" s="1"/>
      <c r="BV39" s="2"/>
      <c r="BW39" s="3"/>
      <c r="BX39" s="3"/>
      <c r="BY39" s="3"/>
      <c r="BZ39" s="1"/>
      <c r="CA39" s="2"/>
      <c r="CB39" s="3"/>
      <c r="CC39" s="3"/>
      <c r="CD39" s="3"/>
      <c r="CE39" s="1"/>
      <c r="CF39" s="2"/>
      <c r="CG39" s="3"/>
      <c r="CH39" s="3"/>
      <c r="CI39" s="3"/>
      <c r="CJ39" s="1"/>
      <c r="CK39" s="2"/>
      <c r="CL39" s="3"/>
      <c r="CM39" s="3"/>
      <c r="CN39" s="3"/>
      <c r="CO39" s="1"/>
      <c r="CP39" s="2"/>
      <c r="CQ39" s="3"/>
      <c r="CR39" s="3"/>
      <c r="CS39" s="3"/>
      <c r="CT39" s="1"/>
      <c r="CU39" s="2"/>
      <c r="CV39" s="3"/>
      <c r="CW39" s="3"/>
      <c r="CX39" s="3"/>
      <c r="CY39" s="1"/>
      <c r="CZ39" s="2"/>
      <c r="DA39" s="3"/>
      <c r="DB39" s="3"/>
      <c r="DC39" s="3"/>
      <c r="DD39" s="1"/>
      <c r="DE39" s="2"/>
      <c r="DF39" s="3"/>
      <c r="DG39" s="3"/>
      <c r="DH39" s="3"/>
      <c r="DI39" s="1"/>
      <c r="DJ39" s="2"/>
      <c r="DK39" s="3"/>
      <c r="DL39" s="3"/>
      <c r="DM39" s="3"/>
      <c r="DN39" s="1"/>
      <c r="DO39" s="2"/>
      <c r="DP39" s="3"/>
      <c r="DQ39" s="3"/>
      <c r="DR39" s="3"/>
      <c r="DS39" s="1"/>
      <c r="DT39" s="2"/>
      <c r="DU39" s="3"/>
      <c r="DV39" s="3"/>
      <c r="DW39" s="3"/>
      <c r="DX39" s="1"/>
      <c r="DY39" s="2"/>
      <c r="DZ39" s="3"/>
      <c r="EA39" s="3"/>
      <c r="EB39" s="3"/>
      <c r="EC39" s="1"/>
      <c r="ED39" s="2"/>
      <c r="EE39" s="115">
        <f t="shared" si="9"/>
        <v>40</v>
      </c>
      <c r="EF39" s="117"/>
    </row>
    <row r="40" spans="1:136" ht="13.8">
      <c r="A40" s="98" t="str">
        <f t="shared" si="8"/>
        <v>Milan VeselýPočet konečných bodů</v>
      </c>
      <c r="B40" s="99" t="s">
        <v>56</v>
      </c>
      <c r="C40" s="103"/>
      <c r="D40" s="104" t="s">
        <v>48</v>
      </c>
      <c r="E40" s="3">
        <v>46</v>
      </c>
      <c r="F40" s="3">
        <v>0</v>
      </c>
      <c r="G40" s="3">
        <v>32</v>
      </c>
      <c r="H40" s="1">
        <v>99</v>
      </c>
      <c r="I40" s="2"/>
      <c r="J40" s="3">
        <v>82</v>
      </c>
      <c r="K40" s="3"/>
      <c r="L40" s="3">
        <v>114</v>
      </c>
      <c r="M40" s="1">
        <v>57</v>
      </c>
      <c r="N40" s="2">
        <v>12</v>
      </c>
      <c r="O40" s="3">
        <v>63</v>
      </c>
      <c r="P40" s="3">
        <v>0</v>
      </c>
      <c r="Q40" s="3">
        <v>90</v>
      </c>
      <c r="R40" s="1">
        <v>5</v>
      </c>
      <c r="S40" s="2"/>
      <c r="T40" s="3">
        <v>0</v>
      </c>
      <c r="U40" s="3">
        <v>173</v>
      </c>
      <c r="V40" s="3">
        <v>4</v>
      </c>
      <c r="W40" s="1">
        <v>83</v>
      </c>
      <c r="X40" s="2">
        <v>26</v>
      </c>
      <c r="Y40" s="3">
        <v>133</v>
      </c>
      <c r="Z40" s="3">
        <v>0</v>
      </c>
      <c r="AA40" s="3">
        <v>0</v>
      </c>
      <c r="AB40" s="1">
        <v>162</v>
      </c>
      <c r="AC40" s="2"/>
      <c r="AD40" s="3">
        <v>0</v>
      </c>
      <c r="AE40" s="3">
        <v>0</v>
      </c>
      <c r="AF40" s="3">
        <v>166</v>
      </c>
      <c r="AG40" s="1">
        <v>0</v>
      </c>
      <c r="AH40" s="2"/>
      <c r="AI40" s="3">
        <v>0</v>
      </c>
      <c r="AJ40" s="3">
        <v>92</v>
      </c>
      <c r="AK40" s="3">
        <v>0</v>
      </c>
      <c r="AL40" s="1">
        <v>0</v>
      </c>
      <c r="AM40" s="2"/>
      <c r="AN40" s="3"/>
      <c r="AO40" s="3"/>
      <c r="AP40" s="3"/>
      <c r="AQ40" s="1"/>
      <c r="AR40" s="2"/>
      <c r="AS40" s="3">
        <v>81</v>
      </c>
      <c r="AT40" s="3">
        <v>104</v>
      </c>
      <c r="AU40" s="3">
        <v>0</v>
      </c>
      <c r="AV40" s="1">
        <v>0</v>
      </c>
      <c r="AW40" s="2"/>
      <c r="AX40" s="3">
        <v>39</v>
      </c>
      <c r="AY40" s="3">
        <v>42</v>
      </c>
      <c r="AZ40" s="3">
        <v>19</v>
      </c>
      <c r="BA40" s="1">
        <v>67</v>
      </c>
      <c r="BB40" s="2"/>
      <c r="BC40" s="3">
        <v>0</v>
      </c>
      <c r="BD40" s="3"/>
      <c r="BE40" s="3">
        <v>61</v>
      </c>
      <c r="BF40" s="1">
        <v>135</v>
      </c>
      <c r="BG40" s="2"/>
      <c r="BH40" s="3"/>
      <c r="BI40" s="3"/>
      <c r="BJ40" s="3"/>
      <c r="BK40" s="1"/>
      <c r="BL40" s="2"/>
      <c r="BM40" s="3"/>
      <c r="BN40" s="3"/>
      <c r="BO40" s="3"/>
      <c r="BP40" s="1"/>
      <c r="BQ40" s="2"/>
      <c r="BR40" s="3"/>
      <c r="BS40" s="3"/>
      <c r="BT40" s="3"/>
      <c r="BU40" s="1"/>
      <c r="BV40" s="2"/>
      <c r="BW40" s="3"/>
      <c r="BX40" s="3"/>
      <c r="BY40" s="3"/>
      <c r="BZ40" s="1"/>
      <c r="CA40" s="2"/>
      <c r="CB40" s="3"/>
      <c r="CC40" s="3"/>
      <c r="CD40" s="3"/>
      <c r="CE40" s="1"/>
      <c r="CF40" s="2"/>
      <c r="CG40" s="3"/>
      <c r="CH40" s="3"/>
      <c r="CI40" s="3"/>
      <c r="CJ40" s="1"/>
      <c r="CK40" s="2"/>
      <c r="CL40" s="3"/>
      <c r="CM40" s="3"/>
      <c r="CN40" s="3"/>
      <c r="CO40" s="1"/>
      <c r="CP40" s="2"/>
      <c r="CQ40" s="3"/>
      <c r="CR40" s="3"/>
      <c r="CS40" s="3"/>
      <c r="CT40" s="1"/>
      <c r="CU40" s="2"/>
      <c r="CV40" s="3"/>
      <c r="CW40" s="3"/>
      <c r="CX40" s="3"/>
      <c r="CY40" s="1"/>
      <c r="CZ40" s="2"/>
      <c r="DA40" s="3"/>
      <c r="DB40" s="3"/>
      <c r="DC40" s="3"/>
      <c r="DD40" s="1"/>
      <c r="DE40" s="2"/>
      <c r="DF40" s="3"/>
      <c r="DG40" s="3"/>
      <c r="DH40" s="3"/>
      <c r="DI40" s="1"/>
      <c r="DJ40" s="2"/>
      <c r="DK40" s="3"/>
      <c r="DL40" s="3"/>
      <c r="DM40" s="3"/>
      <c r="DN40" s="1"/>
      <c r="DO40" s="2"/>
      <c r="DP40" s="3"/>
      <c r="DQ40" s="3"/>
      <c r="DR40" s="3"/>
      <c r="DS40" s="1"/>
      <c r="DT40" s="2"/>
      <c r="DU40" s="3"/>
      <c r="DV40" s="3"/>
      <c r="DW40" s="3"/>
      <c r="DX40" s="1"/>
      <c r="DY40" s="2"/>
      <c r="DZ40" s="3"/>
      <c r="EA40" s="3"/>
      <c r="EB40" s="3"/>
      <c r="EC40" s="1"/>
      <c r="ED40" s="2"/>
      <c r="EE40" s="115">
        <f t="shared" si="9"/>
        <v>1987</v>
      </c>
      <c r="EF40" s="117"/>
    </row>
    <row r="41" spans="1:136" ht="13.8">
      <c r="A41" s="98" t="str">
        <f t="shared" si="8"/>
        <v>Milan VeselýPrůměr konečných bodů na kolo</v>
      </c>
      <c r="B41" s="99" t="s">
        <v>56</v>
      </c>
      <c r="C41" s="103"/>
      <c r="D41" s="105" t="s">
        <v>49</v>
      </c>
      <c r="E41" s="84">
        <f>IF(E40&lt;&gt;"",AVERAGE($E40:E40),"")</f>
        <v>46</v>
      </c>
      <c r="F41" s="84">
        <f>IF(F40&lt;&gt;"",AVERAGE($E40:F40),"")</f>
        <v>23</v>
      </c>
      <c r="G41" s="84">
        <f>IF(G40&lt;&gt;"",AVERAGE($E40:G40),"")</f>
        <v>26</v>
      </c>
      <c r="H41" s="84">
        <f>IF(H40&lt;&gt;"",AVERAGE($E40:H40),"")</f>
        <v>44.25</v>
      </c>
      <c r="I41" s="129" t="str">
        <f>IF(I40&lt;&gt;"",AVERAGE($E40:I40),"")</f>
        <v/>
      </c>
      <c r="J41" s="84">
        <f>IF(J40&lt;&gt;"",AVERAGE($E40:J40),"")</f>
        <v>51.8</v>
      </c>
      <c r="K41" s="84" t="str">
        <f>IF(K40&lt;&gt;"",AVERAGE($E40:K40),"")</f>
        <v/>
      </c>
      <c r="L41" s="84">
        <f>IF(L40&lt;&gt;"",AVERAGE($E40:L40),"")</f>
        <v>62.166666666666664</v>
      </c>
      <c r="M41" s="84">
        <f>IF(M40&lt;&gt;"",AVERAGE($E40:M40),"")</f>
        <v>61.428571428571431</v>
      </c>
      <c r="N41" s="129">
        <f>IF(N40&lt;&gt;"",AVERAGE($E40:N40),"")</f>
        <v>55.25</v>
      </c>
      <c r="O41" s="84">
        <f>IF(O40&lt;&gt;"",AVERAGE($E40:O40),"")</f>
        <v>56.111111111111114</v>
      </c>
      <c r="P41" s="84">
        <f>IF(P40&lt;&gt;"",AVERAGE($E40:P40),"")</f>
        <v>50.5</v>
      </c>
      <c r="Q41" s="84">
        <f>IF(Q40&lt;&gt;"",AVERAGE($E40:Q40),"")</f>
        <v>54.090909090909093</v>
      </c>
      <c r="R41" s="84">
        <f>IF(R40&lt;&gt;"",AVERAGE($E40:R40),"")</f>
        <v>50</v>
      </c>
      <c r="S41" s="129" t="str">
        <f>IF(S40&lt;&gt;"",AVERAGE($E40:S40),"")</f>
        <v/>
      </c>
      <c r="T41" s="84">
        <f>IF(T40&lt;&gt;"",AVERAGE($E40:T40),"")</f>
        <v>46.153846153846153</v>
      </c>
      <c r="U41" s="84">
        <f>IF(U40&lt;&gt;"",AVERAGE($E40:U40),"")</f>
        <v>55.214285714285715</v>
      </c>
      <c r="V41" s="84">
        <f>IF(V40&lt;&gt;"",AVERAGE($E40:V40),"")</f>
        <v>51.8</v>
      </c>
      <c r="W41" s="84">
        <f>IF(W40&lt;&gt;"",AVERAGE($E40:W40),"")</f>
        <v>53.75</v>
      </c>
      <c r="X41" s="129">
        <f>IF(X40&lt;&gt;"",AVERAGE($E40:X40),"")</f>
        <v>52.117647058823529</v>
      </c>
      <c r="Y41" s="84">
        <f>IF(Y40&lt;&gt;"",AVERAGE($E40:Y40),"")</f>
        <v>56.611111111111114</v>
      </c>
      <c r="Z41" s="84">
        <f>IF(Z40&lt;&gt;"",AVERAGE($E40:Z40),"")</f>
        <v>53.631578947368418</v>
      </c>
      <c r="AA41" s="84">
        <f>IF(AA40&lt;&gt;"",AVERAGE($E40:AA40),"")</f>
        <v>50.95</v>
      </c>
      <c r="AB41" s="84">
        <f>IF(AB40&lt;&gt;"",AVERAGE($E40:AB40),"")</f>
        <v>56.238095238095241</v>
      </c>
      <c r="AC41" s="129" t="str">
        <f>IF(AC40&lt;&gt;"",AVERAGE($E40:AC40),"")</f>
        <v/>
      </c>
      <c r="AD41" s="84">
        <f>IF(AD40&lt;&gt;"",AVERAGE($E40:AD40),"")</f>
        <v>53.68181818181818</v>
      </c>
      <c r="AE41" s="84">
        <f>IF(AE40&lt;&gt;"",AVERAGE($E40:AE40),"")</f>
        <v>51.347826086956523</v>
      </c>
      <c r="AF41" s="84">
        <f>IF(AF40&lt;&gt;"",AVERAGE($E40:AF40),"")</f>
        <v>56.125</v>
      </c>
      <c r="AG41" s="84">
        <f>IF(AG40&lt;&gt;"",AVERAGE($E40:AG40),"")</f>
        <v>53.88</v>
      </c>
      <c r="AH41" s="129" t="str">
        <f>IF(AH40&lt;&gt;"",AVERAGE($E40:AH40),"")</f>
        <v/>
      </c>
      <c r="AI41" s="84">
        <f>IF(AI40&lt;&gt;"",AVERAGE($E40:AI40),"")</f>
        <v>51.807692307692307</v>
      </c>
      <c r="AJ41" s="84">
        <f>IF(AJ40&lt;&gt;"",AVERAGE($E40:AJ40),"")</f>
        <v>53.296296296296298</v>
      </c>
      <c r="AK41" s="84">
        <f>IF(AK40&lt;&gt;"",AVERAGE($E40:AK40),"")</f>
        <v>51.392857142857146</v>
      </c>
      <c r="AL41" s="84">
        <f>IF(AL40&lt;&gt;"",AVERAGE($E40:AL40),"")</f>
        <v>49.620689655172413</v>
      </c>
      <c r="AM41" s="129" t="str">
        <f>IF(AM40&lt;&gt;"",AVERAGE($E40:AM40),"")</f>
        <v/>
      </c>
      <c r="AN41" s="84" t="str">
        <f>IF(AN40&lt;&gt;"",AVERAGE($E40:AN40),"")</f>
        <v/>
      </c>
      <c r="AO41" s="84" t="str">
        <f>IF(AO40&lt;&gt;"",AVERAGE($E40:AO40),"")</f>
        <v/>
      </c>
      <c r="AP41" s="84" t="str">
        <f>IF(AP40&lt;&gt;"",AVERAGE($E40:AP40),"")</f>
        <v/>
      </c>
      <c r="AQ41" s="84" t="str">
        <f>IF(AQ40&lt;&gt;"",AVERAGE($E40:AQ40),"")</f>
        <v/>
      </c>
      <c r="AR41" s="129" t="str">
        <f>IF(AR40&lt;&gt;"",AVERAGE($E40:AR40),"")</f>
        <v/>
      </c>
      <c r="AS41" s="84">
        <f>IF(AS40&lt;&gt;"",AVERAGE($E40:AS40),"")</f>
        <v>50.666666666666664</v>
      </c>
      <c r="AT41" s="84">
        <f>IF(AT40&lt;&gt;"",AVERAGE($E40:AT40),"")</f>
        <v>52.387096774193552</v>
      </c>
      <c r="AU41" s="84">
        <f>IF(AU40&lt;&gt;"",AVERAGE($E40:AU40),"")</f>
        <v>50.75</v>
      </c>
      <c r="AV41" s="84">
        <f>IF(AV40&lt;&gt;"",AVERAGE($E40:AV40),"")</f>
        <v>49.212121212121211</v>
      </c>
      <c r="AW41" s="129" t="str">
        <f>IF(AW40&lt;&gt;"",AVERAGE($E40:AW40),"")</f>
        <v/>
      </c>
      <c r="AX41" s="84">
        <f>IF(AX40&lt;&gt;"",AVERAGE($E40:AX40),"")</f>
        <v>48.911764705882355</v>
      </c>
      <c r="AY41" s="84">
        <f>IF(AY40&lt;&gt;"",AVERAGE($E40:AY40),"")</f>
        <v>48.714285714285715</v>
      </c>
      <c r="AZ41" s="84">
        <f>IF(AZ40&lt;&gt;"",AVERAGE($E40:AZ40),"")</f>
        <v>47.888888888888886</v>
      </c>
      <c r="BA41" s="84">
        <f>IF(BA40&lt;&gt;"",AVERAGE($E40:BA40),"")</f>
        <v>48.405405405405403</v>
      </c>
      <c r="BB41" s="129" t="str">
        <f>IF(BB40&lt;&gt;"",AVERAGE($E40:BB40),"")</f>
        <v/>
      </c>
      <c r="BC41" s="84">
        <f>IF(BC40&lt;&gt;"",AVERAGE($E40:BC40),"")</f>
        <v>47.131578947368418</v>
      </c>
      <c r="BD41" s="84" t="str">
        <f>IF(BD40&lt;&gt;"",AVERAGE($E40:BD40),"")</f>
        <v/>
      </c>
      <c r="BE41" s="84">
        <f>IF(BE40&lt;&gt;"",AVERAGE($E40:BE40),"")</f>
        <v>47.487179487179489</v>
      </c>
      <c r="BF41" s="84">
        <f>IF(BF40&lt;&gt;"",AVERAGE($E40:BF40),"")</f>
        <v>49.674999999999997</v>
      </c>
      <c r="BG41" s="129" t="str">
        <f>IF(BG40&lt;&gt;"",AVERAGE($E40:BG40),"")</f>
        <v/>
      </c>
      <c r="BH41" s="84" t="str">
        <f>IF(BH40&lt;&gt;"",AVERAGE($E40:BH40),"")</f>
        <v/>
      </c>
      <c r="BI41" s="84" t="str">
        <f>IF(BI40&lt;&gt;"",AVERAGE($E40:BI40),"")</f>
        <v/>
      </c>
      <c r="BJ41" s="84" t="str">
        <f>IF(BJ40&lt;&gt;"",AVERAGE($E40:BJ40),"")</f>
        <v/>
      </c>
      <c r="BK41" s="84" t="str">
        <f>IF(BK40&lt;&gt;"",AVERAGE($E40:BK40),"")</f>
        <v/>
      </c>
      <c r="BL41" s="129" t="str">
        <f>IF(BL40&lt;&gt;"",AVERAGE($E40:BL40),"")</f>
        <v/>
      </c>
      <c r="BM41" s="84" t="str">
        <f>IF(BM40&lt;&gt;"",AVERAGE($E40:BM40),"")</f>
        <v/>
      </c>
      <c r="BN41" s="84" t="str">
        <f>IF(BN40&lt;&gt;"",AVERAGE($E40:BN40),"")</f>
        <v/>
      </c>
      <c r="BO41" s="84" t="str">
        <f>IF(BO40&lt;&gt;"",AVERAGE($E40:BO40),"")</f>
        <v/>
      </c>
      <c r="BP41" s="84" t="str">
        <f>IF(BP40&lt;&gt;"",AVERAGE($E40:BP40),"")</f>
        <v/>
      </c>
      <c r="BQ41" s="129" t="str">
        <f>IF(BQ40&lt;&gt;"",AVERAGE($E40:BQ40),"")</f>
        <v/>
      </c>
      <c r="BR41" s="84" t="str">
        <f>IF(BR40&lt;&gt;"",AVERAGE($E40:BR40),"")</f>
        <v/>
      </c>
      <c r="BS41" s="84" t="str">
        <f>IF(BS40&lt;&gt;"",AVERAGE($E40:BS40),"")</f>
        <v/>
      </c>
      <c r="BT41" s="84" t="str">
        <f>IF(BT40&lt;&gt;"",AVERAGE($E40:BT40),"")</f>
        <v/>
      </c>
      <c r="BU41" s="84" t="str">
        <f>IF(BU40&lt;&gt;"",AVERAGE($E40:BU40),"")</f>
        <v/>
      </c>
      <c r="BV41" s="129" t="str">
        <f>IF(BV40&lt;&gt;"",AVERAGE($E40:BV40),"")</f>
        <v/>
      </c>
      <c r="BW41" s="84" t="str">
        <f>IF(BW40&lt;&gt;"",AVERAGE($E40:BW40),"")</f>
        <v/>
      </c>
      <c r="BX41" s="84" t="str">
        <f>IF(BX40&lt;&gt;"",AVERAGE($E40:BX40),"")</f>
        <v/>
      </c>
      <c r="BY41" s="84" t="str">
        <f>IF(BY40&lt;&gt;"",AVERAGE($E40:BY40),"")</f>
        <v/>
      </c>
      <c r="BZ41" s="84" t="str">
        <f>IF(BZ40&lt;&gt;"",AVERAGE($E40:BZ40),"")</f>
        <v/>
      </c>
      <c r="CA41" s="129" t="str">
        <f>IF(CA40&lt;&gt;"",AVERAGE($E40:CA40),"")</f>
        <v/>
      </c>
      <c r="CB41" s="84" t="str">
        <f>IF(CB40&lt;&gt;"",AVERAGE($E40:CB40),"")</f>
        <v/>
      </c>
      <c r="CC41" s="84" t="str">
        <f>IF(CC40&lt;&gt;"",AVERAGE($E40:CC40),"")</f>
        <v/>
      </c>
      <c r="CD41" s="84" t="str">
        <f>IF(CD40&lt;&gt;"",AVERAGE($E40:CD40),"")</f>
        <v/>
      </c>
      <c r="CE41" s="84" t="str">
        <f>IF(CE40&lt;&gt;"",AVERAGE($E40:CE40),"")</f>
        <v/>
      </c>
      <c r="CF41" s="129" t="str">
        <f>IF(CF40&lt;&gt;"",AVERAGE($E40:CF40),"")</f>
        <v/>
      </c>
      <c r="CG41" s="84" t="str">
        <f>IF(CG40&lt;&gt;"",AVERAGE($E40:CG40),"")</f>
        <v/>
      </c>
      <c r="CH41" s="84" t="str">
        <f>IF(CH40&lt;&gt;"",AVERAGE($E40:CH40),"")</f>
        <v/>
      </c>
      <c r="CI41" s="84" t="str">
        <f>IF(CI40&lt;&gt;"",AVERAGE($E40:CI40),"")</f>
        <v/>
      </c>
      <c r="CJ41" s="84" t="str">
        <f>IF(CJ40&lt;&gt;"",AVERAGE($E40:CJ40),"")</f>
        <v/>
      </c>
      <c r="CK41" s="129" t="str">
        <f>IF(CK40&lt;&gt;"",AVERAGE($E40:CK40),"")</f>
        <v/>
      </c>
      <c r="CL41" s="84" t="str">
        <f>IF(CL40&lt;&gt;"",AVERAGE($E40:CL40),"")</f>
        <v/>
      </c>
      <c r="CM41" s="84" t="str">
        <f>IF(CM40&lt;&gt;"",AVERAGE($E40:CM40),"")</f>
        <v/>
      </c>
      <c r="CN41" s="84" t="str">
        <f>IF(CN40&lt;&gt;"",AVERAGE($E40:CN40),"")</f>
        <v/>
      </c>
      <c r="CO41" s="84" t="str">
        <f>IF(CO40&lt;&gt;"",AVERAGE($E40:CO40),"")</f>
        <v/>
      </c>
      <c r="CP41" s="129" t="str">
        <f>IF(CP40&lt;&gt;"",AVERAGE($E40:CP40),"")</f>
        <v/>
      </c>
      <c r="CQ41" s="84" t="str">
        <f>IF(CQ40&lt;&gt;"",AVERAGE($E40:CQ40),"")</f>
        <v/>
      </c>
      <c r="CR41" s="84" t="str">
        <f>IF(CR40&lt;&gt;"",AVERAGE($E40:CR40),"")</f>
        <v/>
      </c>
      <c r="CS41" s="84" t="str">
        <f>IF(CS40&lt;&gt;"",AVERAGE($E40:CS40),"")</f>
        <v/>
      </c>
      <c r="CT41" s="84" t="str">
        <f>IF(CT40&lt;&gt;"",AVERAGE($E40:CT40),"")</f>
        <v/>
      </c>
      <c r="CU41" s="129" t="str">
        <f>IF(CU40&lt;&gt;"",AVERAGE($E40:CU40),"")</f>
        <v/>
      </c>
      <c r="CV41" s="84" t="str">
        <f>IF(CV40&lt;&gt;"",AVERAGE($E40:CV40),"")</f>
        <v/>
      </c>
      <c r="CW41" s="84" t="str">
        <f>IF(CW40&lt;&gt;"",AVERAGE($E40:CW40),"")</f>
        <v/>
      </c>
      <c r="CX41" s="84" t="str">
        <f>IF(CX40&lt;&gt;"",AVERAGE($E40:CX40),"")</f>
        <v/>
      </c>
      <c r="CY41" s="84" t="str">
        <f>IF(CY40&lt;&gt;"",AVERAGE($E40:CY40),"")</f>
        <v/>
      </c>
      <c r="CZ41" s="129" t="str">
        <f>IF(CZ40&lt;&gt;"",AVERAGE($E40:CZ40),"")</f>
        <v/>
      </c>
      <c r="DA41" s="84" t="str">
        <f>IF(DA40&lt;&gt;"",AVERAGE($E40:DA40),"")</f>
        <v/>
      </c>
      <c r="DB41" s="84" t="str">
        <f>IF(DB40&lt;&gt;"",AVERAGE($E40:DB40),"")</f>
        <v/>
      </c>
      <c r="DC41" s="84" t="str">
        <f>IF(DC40&lt;&gt;"",AVERAGE($E40:DC40),"")</f>
        <v/>
      </c>
      <c r="DD41" s="84" t="str">
        <f>IF(DD40&lt;&gt;"",AVERAGE($E40:DD40),"")</f>
        <v/>
      </c>
      <c r="DE41" s="129" t="str">
        <f>IF(DE40&lt;&gt;"",AVERAGE($E40:DE40),"")</f>
        <v/>
      </c>
      <c r="DF41" s="84" t="str">
        <f>IF(DF40&lt;&gt;"",AVERAGE($E40:DF40),"")</f>
        <v/>
      </c>
      <c r="DG41" s="84" t="str">
        <f>IF(DG40&lt;&gt;"",AVERAGE($E40:DG40),"")</f>
        <v/>
      </c>
      <c r="DH41" s="84" t="str">
        <f>IF(DH40&lt;&gt;"",AVERAGE($E40:DH40),"")</f>
        <v/>
      </c>
      <c r="DI41" s="84" t="str">
        <f>IF(DI40&lt;&gt;"",AVERAGE($E40:DI40),"")</f>
        <v/>
      </c>
      <c r="DJ41" s="129" t="str">
        <f>IF(DJ40&lt;&gt;"",AVERAGE($E40:DJ40),"")</f>
        <v/>
      </c>
      <c r="DK41" s="84" t="str">
        <f>IF(DK40&lt;&gt;"",AVERAGE($E40:DK40),"")</f>
        <v/>
      </c>
      <c r="DL41" s="84" t="str">
        <f>IF(DL40&lt;&gt;"",AVERAGE($E40:DL40),"")</f>
        <v/>
      </c>
      <c r="DM41" s="84" t="str">
        <f>IF(DM40&lt;&gt;"",AVERAGE($E40:DM40),"")</f>
        <v/>
      </c>
      <c r="DN41" s="84" t="str">
        <f>IF(DN40&lt;&gt;"",AVERAGE($E40:DN40),"")</f>
        <v/>
      </c>
      <c r="DO41" s="129" t="str">
        <f>IF(DO40&lt;&gt;"",AVERAGE($E40:DO40),"")</f>
        <v/>
      </c>
      <c r="DP41" s="84" t="str">
        <f>IF(DP40&lt;&gt;"",AVERAGE($E40:DP40),"")</f>
        <v/>
      </c>
      <c r="DQ41" s="84" t="str">
        <f>IF(DQ40&lt;&gt;"",AVERAGE($E40:DQ40),"")</f>
        <v/>
      </c>
      <c r="DR41" s="84" t="str">
        <f>IF(DR40&lt;&gt;"",AVERAGE($E40:DR40),"")</f>
        <v/>
      </c>
      <c r="DS41" s="84" t="str">
        <f>IF(DS40&lt;&gt;"",AVERAGE($E40:DS40),"")</f>
        <v/>
      </c>
      <c r="DT41" s="129" t="str">
        <f>IF(DT40&lt;&gt;"",AVERAGE($E40:DT40),"")</f>
        <v/>
      </c>
      <c r="DU41" s="84" t="str">
        <f>IF(DU40&lt;&gt;"",AVERAGE($E40:DU40),"")</f>
        <v/>
      </c>
      <c r="DV41" s="84" t="str">
        <f>IF(DV40&lt;&gt;"",AVERAGE($E40:DV40),"")</f>
        <v/>
      </c>
      <c r="DW41" s="84" t="str">
        <f>IF(DW40&lt;&gt;"",AVERAGE($E40:DW40),"")</f>
        <v/>
      </c>
      <c r="DX41" s="84" t="str">
        <f>IF(DX40&lt;&gt;"",AVERAGE($E40:DX40),"")</f>
        <v/>
      </c>
      <c r="DY41" s="129" t="str">
        <f>IF(DY40&lt;&gt;"",AVERAGE($E40:DY40),"")</f>
        <v/>
      </c>
      <c r="DZ41" s="84" t="str">
        <f>IF(DZ40&lt;&gt;"",AVERAGE($E40:DZ40),"")</f>
        <v/>
      </c>
      <c r="EA41" s="84" t="str">
        <f>IF(EA40&lt;&gt;"",AVERAGE($E40:EA40),"")</f>
        <v/>
      </c>
      <c r="EB41" s="84" t="str">
        <f>IF(EB40&lt;&gt;"",AVERAGE($E40:EB40),"")</f>
        <v/>
      </c>
      <c r="EC41" s="84" t="str">
        <f>IF(EC40&lt;&gt;"",AVERAGE($E40:EC40),"")</f>
        <v/>
      </c>
      <c r="ED41" s="129" t="str">
        <f>IF(ED40&lt;&gt;"",AVERAGE($E40:ED40),"")</f>
        <v/>
      </c>
      <c r="EE41" s="118">
        <f>IF(OR(SUM(Milan_Veselý)&lt;1),-90000,EE40/COUNT(E41:ED41))</f>
        <v>49.674999999999997</v>
      </c>
      <c r="EF41" s="119"/>
    </row>
    <row r="42" spans="1:136" ht="14.4" thickBot="1">
      <c r="A42" s="98" t="str">
        <f t="shared" si="8"/>
        <v>Milan VeselýPočet šipek</v>
      </c>
      <c r="B42" s="99" t="s">
        <v>56</v>
      </c>
      <c r="C42" s="106"/>
      <c r="D42" s="70" t="s">
        <v>44</v>
      </c>
      <c r="E42" s="4"/>
      <c r="F42" s="4"/>
      <c r="G42" s="4"/>
      <c r="H42" s="4"/>
      <c r="I42" s="5"/>
      <c r="J42" s="4"/>
      <c r="K42" s="4"/>
      <c r="L42" s="4"/>
      <c r="M42" s="4"/>
      <c r="N42" s="5"/>
      <c r="O42" s="4"/>
      <c r="P42" s="4"/>
      <c r="Q42" s="4"/>
      <c r="R42" s="4"/>
      <c r="S42" s="5"/>
      <c r="T42" s="4"/>
      <c r="U42" s="4"/>
      <c r="V42" s="4"/>
      <c r="W42" s="4"/>
      <c r="X42" s="5"/>
      <c r="Y42" s="4"/>
      <c r="Z42" s="4"/>
      <c r="AA42" s="4"/>
      <c r="AB42" s="4"/>
      <c r="AC42" s="5"/>
      <c r="AD42" s="4"/>
      <c r="AE42" s="4"/>
      <c r="AF42" s="4"/>
      <c r="AG42" s="4"/>
      <c r="AH42" s="5"/>
      <c r="AI42" s="4"/>
      <c r="AJ42" s="4"/>
      <c r="AK42" s="4"/>
      <c r="AL42" s="4"/>
      <c r="AM42" s="5"/>
      <c r="AN42" s="4"/>
      <c r="AO42" s="4"/>
      <c r="AP42" s="4"/>
      <c r="AQ42" s="4"/>
      <c r="AR42" s="5"/>
      <c r="AS42" s="4"/>
      <c r="AT42" s="4"/>
      <c r="AU42" s="4"/>
      <c r="AV42" s="4"/>
      <c r="AW42" s="5"/>
      <c r="AX42" s="4"/>
      <c r="AY42" s="4"/>
      <c r="AZ42" s="4"/>
      <c r="BA42" s="4"/>
      <c r="BB42" s="5"/>
      <c r="BC42" s="4"/>
      <c r="BD42" s="4"/>
      <c r="BE42" s="4"/>
      <c r="BF42" s="4"/>
      <c r="BG42" s="5"/>
      <c r="BH42" s="4"/>
      <c r="BI42" s="4"/>
      <c r="BJ42" s="4"/>
      <c r="BK42" s="4"/>
      <c r="BL42" s="5"/>
      <c r="BM42" s="4"/>
      <c r="BN42" s="4"/>
      <c r="BO42" s="4"/>
      <c r="BP42" s="4"/>
      <c r="BQ42" s="5"/>
      <c r="BR42" s="4"/>
      <c r="BS42" s="4"/>
      <c r="BT42" s="4"/>
      <c r="BU42" s="4"/>
      <c r="BV42" s="5"/>
      <c r="BW42" s="4"/>
      <c r="BX42" s="4"/>
      <c r="BY42" s="4"/>
      <c r="BZ42" s="4"/>
      <c r="CA42" s="5"/>
      <c r="CB42" s="4"/>
      <c r="CC42" s="4"/>
      <c r="CD42" s="4"/>
      <c r="CE42" s="4"/>
      <c r="CF42" s="5"/>
      <c r="CG42" s="4"/>
      <c r="CH42" s="4"/>
      <c r="CI42" s="4"/>
      <c r="CJ42" s="4"/>
      <c r="CK42" s="5"/>
      <c r="CL42" s="4"/>
      <c r="CM42" s="4"/>
      <c r="CN42" s="4"/>
      <c r="CO42" s="4"/>
      <c r="CP42" s="5"/>
      <c r="CQ42" s="4"/>
      <c r="CR42" s="4"/>
      <c r="CS42" s="4"/>
      <c r="CT42" s="4"/>
      <c r="CU42" s="5"/>
      <c r="CV42" s="4"/>
      <c r="CW42" s="4"/>
      <c r="CX42" s="4"/>
      <c r="CY42" s="4"/>
      <c r="CZ42" s="5"/>
      <c r="DA42" s="4"/>
      <c r="DB42" s="4"/>
      <c r="DC42" s="4"/>
      <c r="DD42" s="4"/>
      <c r="DE42" s="5"/>
      <c r="DF42" s="4"/>
      <c r="DG42" s="4"/>
      <c r="DH42" s="4"/>
      <c r="DI42" s="4"/>
      <c r="DJ42" s="5"/>
      <c r="DK42" s="4"/>
      <c r="DL42" s="4"/>
      <c r="DM42" s="4"/>
      <c r="DN42" s="4"/>
      <c r="DO42" s="5"/>
      <c r="DP42" s="4"/>
      <c r="DQ42" s="4"/>
      <c r="DR42" s="4"/>
      <c r="DS42" s="4"/>
      <c r="DT42" s="5"/>
      <c r="DU42" s="4"/>
      <c r="DV42" s="4"/>
      <c r="DW42" s="4"/>
      <c r="DX42" s="4"/>
      <c r="DY42" s="5"/>
      <c r="DZ42" s="4"/>
      <c r="EA42" s="4"/>
      <c r="EB42" s="4"/>
      <c r="EC42" s="4"/>
      <c r="ED42" s="5"/>
      <c r="EE42" s="120">
        <f>IF(OR(SUM(Milan_Veselý)&lt;1),-90000,SUM(E42:ED42))</f>
        <v>0</v>
      </c>
      <c r="EF42" s="121"/>
    </row>
    <row r="43" spans="1:136" ht="14.4" thickTop="1">
      <c r="A43" s="98" t="str">
        <f t="shared" ref="A43:A50" si="10">CONCATENATE($C$44," ",$C$45,D43)</f>
        <v>Míra ŠedivýVýhry</v>
      </c>
      <c r="B43" s="99" t="s">
        <v>57</v>
      </c>
      <c r="C43" s="77">
        <f>Tabulka!B29</f>
        <v>0</v>
      </c>
      <c r="D43" s="77" t="s">
        <v>23</v>
      </c>
      <c r="E43" s="24">
        <v>0</v>
      </c>
      <c r="F43" s="24"/>
      <c r="G43" s="24"/>
      <c r="H43" s="24"/>
      <c r="I43" s="25"/>
      <c r="J43" s="24">
        <v>1</v>
      </c>
      <c r="K43" s="24"/>
      <c r="L43" s="24"/>
      <c r="M43" s="24"/>
      <c r="N43" s="25"/>
      <c r="O43" s="24"/>
      <c r="P43" s="24"/>
      <c r="Q43" s="24"/>
      <c r="R43" s="24"/>
      <c r="S43" s="25"/>
      <c r="T43" s="24"/>
      <c r="U43" s="24"/>
      <c r="V43" s="24"/>
      <c r="W43" s="24"/>
      <c r="X43" s="25"/>
      <c r="Y43" s="24"/>
      <c r="Z43" s="24"/>
      <c r="AA43" s="24"/>
      <c r="AB43" s="24"/>
      <c r="AC43" s="25"/>
      <c r="AD43" s="24">
        <v>0</v>
      </c>
      <c r="AE43" s="24"/>
      <c r="AF43" s="24"/>
      <c r="AG43" s="24"/>
      <c r="AH43" s="25"/>
      <c r="AI43" s="24"/>
      <c r="AJ43" s="24"/>
      <c r="AK43" s="24"/>
      <c r="AL43" s="24"/>
      <c r="AM43" s="25"/>
      <c r="AN43" s="24"/>
      <c r="AO43" s="24"/>
      <c r="AP43" s="24"/>
      <c r="AQ43" s="24"/>
      <c r="AR43" s="25"/>
      <c r="AS43" s="24"/>
      <c r="AT43" s="24"/>
      <c r="AU43" s="24"/>
      <c r="AV43" s="24"/>
      <c r="AW43" s="25"/>
      <c r="AX43" s="24"/>
      <c r="AY43" s="24"/>
      <c r="AZ43" s="24"/>
      <c r="BA43" s="24"/>
      <c r="BB43" s="25"/>
      <c r="BC43" s="24"/>
      <c r="BD43" s="24"/>
      <c r="BE43" s="24"/>
      <c r="BF43" s="24"/>
      <c r="BG43" s="25"/>
      <c r="BH43" s="24"/>
      <c r="BI43" s="24"/>
      <c r="BJ43" s="24"/>
      <c r="BK43" s="24"/>
      <c r="BL43" s="25"/>
      <c r="BM43" s="24"/>
      <c r="BN43" s="24"/>
      <c r="BO43" s="24"/>
      <c r="BP43" s="24"/>
      <c r="BQ43" s="25"/>
      <c r="BR43" s="24"/>
      <c r="BS43" s="24"/>
      <c r="BT43" s="24"/>
      <c r="BU43" s="24"/>
      <c r="BV43" s="25"/>
      <c r="BW43" s="24"/>
      <c r="BX43" s="24"/>
      <c r="BY43" s="24"/>
      <c r="BZ43" s="24"/>
      <c r="CA43" s="25"/>
      <c r="CB43" s="24"/>
      <c r="CC43" s="24"/>
      <c r="CD43" s="24"/>
      <c r="CE43" s="24"/>
      <c r="CF43" s="25"/>
      <c r="CG43" s="24"/>
      <c r="CH43" s="24"/>
      <c r="CI43" s="24"/>
      <c r="CJ43" s="24"/>
      <c r="CK43" s="25"/>
      <c r="CL43" s="24"/>
      <c r="CM43" s="24"/>
      <c r="CN43" s="24"/>
      <c r="CO43" s="24"/>
      <c r="CP43" s="25"/>
      <c r="CQ43" s="24"/>
      <c r="CR43" s="24"/>
      <c r="CS43" s="24"/>
      <c r="CT43" s="24"/>
      <c r="CU43" s="25"/>
      <c r="CV43" s="24"/>
      <c r="CW43" s="24"/>
      <c r="CX43" s="24"/>
      <c r="CY43" s="24"/>
      <c r="CZ43" s="25"/>
      <c r="DA43" s="24"/>
      <c r="DB43" s="24"/>
      <c r="DC43" s="24"/>
      <c r="DD43" s="24"/>
      <c r="DE43" s="25"/>
      <c r="DF43" s="24"/>
      <c r="DG43" s="24"/>
      <c r="DH43" s="24"/>
      <c r="DI43" s="24"/>
      <c r="DJ43" s="25"/>
      <c r="DK43" s="24"/>
      <c r="DL43" s="24"/>
      <c r="DM43" s="24"/>
      <c r="DN43" s="24"/>
      <c r="DO43" s="25"/>
      <c r="DP43" s="24"/>
      <c r="DQ43" s="24"/>
      <c r="DR43" s="24"/>
      <c r="DS43" s="24"/>
      <c r="DT43" s="25"/>
      <c r="DU43" s="24"/>
      <c r="DV43" s="24"/>
      <c r="DW43" s="24"/>
      <c r="DX43" s="24"/>
      <c r="DY43" s="25"/>
      <c r="DZ43" s="24"/>
      <c r="EA43" s="24"/>
      <c r="EB43" s="24"/>
      <c r="EC43" s="24"/>
      <c r="ED43" s="25"/>
      <c r="EE43" s="122">
        <f t="shared" ref="EE43:EE48" si="11">IF(SUM(Míra_Šedivý)&lt;1,-90000,SUM(C43:ED43))</f>
        <v>1</v>
      </c>
      <c r="EF43" s="123"/>
    </row>
    <row r="44" spans="1:136" ht="13.8">
      <c r="A44" s="98" t="str">
        <f t="shared" si="10"/>
        <v>Míra ŠedivýProhry</v>
      </c>
      <c r="B44" s="99" t="s">
        <v>57</v>
      </c>
      <c r="C44" s="82" t="str">
        <f>Tabulka!B30</f>
        <v>Míra</v>
      </c>
      <c r="D44" s="107" t="s">
        <v>24</v>
      </c>
      <c r="E44" s="26">
        <v>1</v>
      </c>
      <c r="F44" s="26"/>
      <c r="G44" s="26"/>
      <c r="H44" s="26"/>
      <c r="I44" s="27"/>
      <c r="J44" s="26">
        <v>0</v>
      </c>
      <c r="K44" s="26"/>
      <c r="L44" s="26"/>
      <c r="M44" s="26"/>
      <c r="N44" s="27"/>
      <c r="O44" s="26"/>
      <c r="P44" s="26"/>
      <c r="Q44" s="26"/>
      <c r="R44" s="26"/>
      <c r="S44" s="27"/>
      <c r="T44" s="26"/>
      <c r="U44" s="26"/>
      <c r="V44" s="26"/>
      <c r="W44" s="26"/>
      <c r="X44" s="27"/>
      <c r="Y44" s="26"/>
      <c r="Z44" s="26"/>
      <c r="AA44" s="26"/>
      <c r="AB44" s="26"/>
      <c r="AC44" s="27"/>
      <c r="AD44" s="26">
        <v>1</v>
      </c>
      <c r="AE44" s="26"/>
      <c r="AF44" s="26"/>
      <c r="AG44" s="26"/>
      <c r="AH44" s="27"/>
      <c r="AI44" s="26"/>
      <c r="AJ44" s="26"/>
      <c r="AK44" s="26"/>
      <c r="AL44" s="26"/>
      <c r="AM44" s="27"/>
      <c r="AN44" s="26"/>
      <c r="AO44" s="26"/>
      <c r="AP44" s="26"/>
      <c r="AQ44" s="26"/>
      <c r="AR44" s="27"/>
      <c r="AS44" s="26"/>
      <c r="AT44" s="26"/>
      <c r="AU44" s="26"/>
      <c r="AV44" s="26"/>
      <c r="AW44" s="27"/>
      <c r="AX44" s="26"/>
      <c r="AY44" s="26"/>
      <c r="AZ44" s="26"/>
      <c r="BA44" s="26"/>
      <c r="BB44" s="27"/>
      <c r="BC44" s="26"/>
      <c r="BD44" s="26"/>
      <c r="BE44" s="26"/>
      <c r="BF44" s="26"/>
      <c r="BG44" s="27"/>
      <c r="BH44" s="26"/>
      <c r="BI44" s="26"/>
      <c r="BJ44" s="26"/>
      <c r="BK44" s="26"/>
      <c r="BL44" s="27"/>
      <c r="BM44" s="26"/>
      <c r="BN44" s="26"/>
      <c r="BO44" s="26"/>
      <c r="BP44" s="26"/>
      <c r="BQ44" s="27"/>
      <c r="BR44" s="26"/>
      <c r="BS44" s="26"/>
      <c r="BT44" s="26"/>
      <c r="BU44" s="26"/>
      <c r="BV44" s="27"/>
      <c r="BW44" s="26"/>
      <c r="BX44" s="26"/>
      <c r="BY44" s="26"/>
      <c r="BZ44" s="26"/>
      <c r="CA44" s="27"/>
      <c r="CB44" s="26"/>
      <c r="CC44" s="26"/>
      <c r="CD44" s="26"/>
      <c r="CE44" s="26"/>
      <c r="CF44" s="27"/>
      <c r="CG44" s="26"/>
      <c r="CH44" s="26"/>
      <c r="CI44" s="26"/>
      <c r="CJ44" s="26"/>
      <c r="CK44" s="27"/>
      <c r="CL44" s="26"/>
      <c r="CM44" s="26"/>
      <c r="CN44" s="26"/>
      <c r="CO44" s="26"/>
      <c r="CP44" s="27"/>
      <c r="CQ44" s="26"/>
      <c r="CR44" s="26"/>
      <c r="CS44" s="26"/>
      <c r="CT44" s="26"/>
      <c r="CU44" s="27"/>
      <c r="CV44" s="26"/>
      <c r="CW44" s="26"/>
      <c r="CX44" s="26"/>
      <c r="CY44" s="26"/>
      <c r="CZ44" s="27"/>
      <c r="DA44" s="26"/>
      <c r="DB44" s="26"/>
      <c r="DC44" s="26"/>
      <c r="DD44" s="26"/>
      <c r="DE44" s="27"/>
      <c r="DF44" s="26"/>
      <c r="DG44" s="26"/>
      <c r="DH44" s="26"/>
      <c r="DI44" s="26"/>
      <c r="DJ44" s="27"/>
      <c r="DK44" s="26"/>
      <c r="DL44" s="26"/>
      <c r="DM44" s="26"/>
      <c r="DN44" s="26"/>
      <c r="DO44" s="27"/>
      <c r="DP44" s="26"/>
      <c r="DQ44" s="26"/>
      <c r="DR44" s="26"/>
      <c r="DS44" s="26"/>
      <c r="DT44" s="27"/>
      <c r="DU44" s="26"/>
      <c r="DV44" s="26"/>
      <c r="DW44" s="26"/>
      <c r="DX44" s="26"/>
      <c r="DY44" s="27"/>
      <c r="DZ44" s="26"/>
      <c r="EA44" s="26"/>
      <c r="EB44" s="26"/>
      <c r="EC44" s="26"/>
      <c r="ED44" s="27"/>
      <c r="EE44" s="124">
        <f t="shared" si="11"/>
        <v>2</v>
      </c>
      <c r="EF44" s="116">
        <f>SUM(EE43-EE44)</f>
        <v>-1</v>
      </c>
    </row>
    <row r="45" spans="1:136" ht="13.8">
      <c r="A45" s="98" t="str">
        <f t="shared" si="10"/>
        <v>Míra ŠedivýPlaceno panáků</v>
      </c>
      <c r="B45" s="99" t="s">
        <v>57</v>
      </c>
      <c r="C45" s="82" t="str">
        <f>Tabulka!B31</f>
        <v>Šedivý</v>
      </c>
      <c r="D45" s="107" t="s">
        <v>39</v>
      </c>
      <c r="E45" s="26">
        <v>2</v>
      </c>
      <c r="F45" s="26"/>
      <c r="G45" s="26"/>
      <c r="H45" s="26"/>
      <c r="I45" s="27"/>
      <c r="J45" s="26">
        <v>0</v>
      </c>
      <c r="K45" s="26"/>
      <c r="L45" s="26"/>
      <c r="M45" s="26"/>
      <c r="N45" s="27"/>
      <c r="O45" s="26"/>
      <c r="P45" s="26"/>
      <c r="Q45" s="26"/>
      <c r="R45" s="26"/>
      <c r="S45" s="27"/>
      <c r="T45" s="26"/>
      <c r="U45" s="26"/>
      <c r="V45" s="26"/>
      <c r="W45" s="26"/>
      <c r="X45" s="27"/>
      <c r="Y45" s="26"/>
      <c r="Z45" s="26"/>
      <c r="AA45" s="26"/>
      <c r="AB45" s="26"/>
      <c r="AC45" s="27"/>
      <c r="AD45" s="26">
        <v>1</v>
      </c>
      <c r="AE45" s="26"/>
      <c r="AF45" s="26"/>
      <c r="AG45" s="26"/>
      <c r="AH45" s="27"/>
      <c r="AI45" s="26"/>
      <c r="AJ45" s="26"/>
      <c r="AK45" s="26"/>
      <c r="AL45" s="26"/>
      <c r="AM45" s="27"/>
      <c r="AN45" s="26"/>
      <c r="AO45" s="26"/>
      <c r="AP45" s="26"/>
      <c r="AQ45" s="26"/>
      <c r="AR45" s="27"/>
      <c r="AS45" s="26"/>
      <c r="AT45" s="26"/>
      <c r="AU45" s="26"/>
      <c r="AV45" s="26"/>
      <c r="AW45" s="27"/>
      <c r="AX45" s="26"/>
      <c r="AY45" s="26"/>
      <c r="AZ45" s="26"/>
      <c r="BA45" s="26"/>
      <c r="BB45" s="27"/>
      <c r="BC45" s="26"/>
      <c r="BD45" s="26"/>
      <c r="BE45" s="26"/>
      <c r="BF45" s="26"/>
      <c r="BG45" s="27"/>
      <c r="BH45" s="26"/>
      <c r="BI45" s="26"/>
      <c r="BJ45" s="26"/>
      <c r="BK45" s="26"/>
      <c r="BL45" s="27"/>
      <c r="BM45" s="26"/>
      <c r="BN45" s="26"/>
      <c r="BO45" s="26"/>
      <c r="BP45" s="26"/>
      <c r="BQ45" s="27"/>
      <c r="BR45" s="26"/>
      <c r="BS45" s="26"/>
      <c r="BT45" s="26"/>
      <c r="BU45" s="26"/>
      <c r="BV45" s="27"/>
      <c r="BW45" s="26"/>
      <c r="BX45" s="26"/>
      <c r="BY45" s="26"/>
      <c r="BZ45" s="26"/>
      <c r="CA45" s="27"/>
      <c r="CB45" s="26"/>
      <c r="CC45" s="26"/>
      <c r="CD45" s="26"/>
      <c r="CE45" s="26"/>
      <c r="CF45" s="27"/>
      <c r="CG45" s="26"/>
      <c r="CH45" s="26"/>
      <c r="CI45" s="26"/>
      <c r="CJ45" s="26"/>
      <c r="CK45" s="27"/>
      <c r="CL45" s="26"/>
      <c r="CM45" s="26"/>
      <c r="CN45" s="26"/>
      <c r="CO45" s="26"/>
      <c r="CP45" s="27"/>
      <c r="CQ45" s="26"/>
      <c r="CR45" s="26"/>
      <c r="CS45" s="26"/>
      <c r="CT45" s="26"/>
      <c r="CU45" s="27"/>
      <c r="CV45" s="26"/>
      <c r="CW45" s="26"/>
      <c r="CX45" s="26"/>
      <c r="CY45" s="26"/>
      <c r="CZ45" s="27"/>
      <c r="DA45" s="26"/>
      <c r="DB45" s="26"/>
      <c r="DC45" s="26"/>
      <c r="DD45" s="26"/>
      <c r="DE45" s="27"/>
      <c r="DF45" s="26"/>
      <c r="DG45" s="26"/>
      <c r="DH45" s="26"/>
      <c r="DI45" s="26"/>
      <c r="DJ45" s="27"/>
      <c r="DK45" s="26"/>
      <c r="DL45" s="26"/>
      <c r="DM45" s="26"/>
      <c r="DN45" s="26"/>
      <c r="DO45" s="27"/>
      <c r="DP45" s="26"/>
      <c r="DQ45" s="26"/>
      <c r="DR45" s="26"/>
      <c r="DS45" s="26"/>
      <c r="DT45" s="27"/>
      <c r="DU45" s="26"/>
      <c r="DV45" s="26"/>
      <c r="DW45" s="26"/>
      <c r="DX45" s="26"/>
      <c r="DY45" s="27"/>
      <c r="DZ45" s="26"/>
      <c r="EA45" s="26"/>
      <c r="EB45" s="26"/>
      <c r="EC45" s="26"/>
      <c r="ED45" s="27"/>
      <c r="EE45" s="124">
        <f t="shared" si="11"/>
        <v>3</v>
      </c>
      <c r="EF45" s="119"/>
    </row>
    <row r="46" spans="1:136" ht="13.8">
      <c r="A46" s="98" t="str">
        <f t="shared" si="10"/>
        <v>Míra ŠedivýPřehozy</v>
      </c>
      <c r="B46" s="99" t="s">
        <v>57</v>
      </c>
      <c r="C46" s="82">
        <f>Tabulka!B32</f>
        <v>0</v>
      </c>
      <c r="D46" s="107" t="s">
        <v>25</v>
      </c>
      <c r="E46" s="26">
        <v>1</v>
      </c>
      <c r="F46" s="26"/>
      <c r="G46" s="26"/>
      <c r="H46" s="26"/>
      <c r="I46" s="27"/>
      <c r="J46" s="26">
        <v>0</v>
      </c>
      <c r="K46" s="26"/>
      <c r="L46" s="26"/>
      <c r="M46" s="26"/>
      <c r="N46" s="27"/>
      <c r="O46" s="26"/>
      <c r="P46" s="26"/>
      <c r="Q46" s="26"/>
      <c r="R46" s="26"/>
      <c r="S46" s="27"/>
      <c r="T46" s="26"/>
      <c r="U46" s="26"/>
      <c r="V46" s="26"/>
      <c r="W46" s="26"/>
      <c r="X46" s="27"/>
      <c r="Y46" s="26"/>
      <c r="Z46" s="26"/>
      <c r="AA46" s="26"/>
      <c r="AB46" s="26"/>
      <c r="AC46" s="27"/>
      <c r="AD46" s="26">
        <v>3</v>
      </c>
      <c r="AE46" s="26"/>
      <c r="AF46" s="26"/>
      <c r="AG46" s="26"/>
      <c r="AH46" s="27"/>
      <c r="AI46" s="26"/>
      <c r="AJ46" s="26"/>
      <c r="AK46" s="26"/>
      <c r="AL46" s="26"/>
      <c r="AM46" s="27"/>
      <c r="AN46" s="26"/>
      <c r="AO46" s="26"/>
      <c r="AP46" s="26"/>
      <c r="AQ46" s="26"/>
      <c r="AR46" s="27"/>
      <c r="AS46" s="26"/>
      <c r="AT46" s="26"/>
      <c r="AU46" s="26"/>
      <c r="AV46" s="26"/>
      <c r="AW46" s="27"/>
      <c r="AX46" s="26"/>
      <c r="AY46" s="26"/>
      <c r="AZ46" s="26"/>
      <c r="BA46" s="26"/>
      <c r="BB46" s="27"/>
      <c r="BC46" s="26"/>
      <c r="BD46" s="26"/>
      <c r="BE46" s="26"/>
      <c r="BF46" s="26"/>
      <c r="BG46" s="27"/>
      <c r="BH46" s="26"/>
      <c r="BI46" s="26"/>
      <c r="BJ46" s="26"/>
      <c r="BK46" s="26"/>
      <c r="BL46" s="27"/>
      <c r="BM46" s="26"/>
      <c r="BN46" s="26"/>
      <c r="BO46" s="26"/>
      <c r="BP46" s="26"/>
      <c r="BQ46" s="27"/>
      <c r="BR46" s="26"/>
      <c r="BS46" s="26"/>
      <c r="BT46" s="26"/>
      <c r="BU46" s="26"/>
      <c r="BV46" s="27"/>
      <c r="BW46" s="26"/>
      <c r="BX46" s="26"/>
      <c r="BY46" s="26"/>
      <c r="BZ46" s="26"/>
      <c r="CA46" s="27"/>
      <c r="CB46" s="26"/>
      <c r="CC46" s="26"/>
      <c r="CD46" s="26"/>
      <c r="CE46" s="26"/>
      <c r="CF46" s="27"/>
      <c r="CG46" s="26"/>
      <c r="CH46" s="26"/>
      <c r="CI46" s="26"/>
      <c r="CJ46" s="26"/>
      <c r="CK46" s="27"/>
      <c r="CL46" s="26"/>
      <c r="CM46" s="26"/>
      <c r="CN46" s="26"/>
      <c r="CO46" s="26"/>
      <c r="CP46" s="27"/>
      <c r="CQ46" s="26"/>
      <c r="CR46" s="26"/>
      <c r="CS46" s="26"/>
      <c r="CT46" s="26"/>
      <c r="CU46" s="27"/>
      <c r="CV46" s="26"/>
      <c r="CW46" s="26"/>
      <c r="CX46" s="26"/>
      <c r="CY46" s="26"/>
      <c r="CZ46" s="27"/>
      <c r="DA46" s="26"/>
      <c r="DB46" s="26"/>
      <c r="DC46" s="26"/>
      <c r="DD46" s="26"/>
      <c r="DE46" s="27"/>
      <c r="DF46" s="26"/>
      <c r="DG46" s="26"/>
      <c r="DH46" s="26"/>
      <c r="DI46" s="26"/>
      <c r="DJ46" s="27"/>
      <c r="DK46" s="26"/>
      <c r="DL46" s="26"/>
      <c r="DM46" s="26"/>
      <c r="DN46" s="26"/>
      <c r="DO46" s="27"/>
      <c r="DP46" s="26"/>
      <c r="DQ46" s="26"/>
      <c r="DR46" s="26"/>
      <c r="DS46" s="26"/>
      <c r="DT46" s="27"/>
      <c r="DU46" s="26"/>
      <c r="DV46" s="26"/>
      <c r="DW46" s="26"/>
      <c r="DX46" s="26"/>
      <c r="DY46" s="27"/>
      <c r="DZ46" s="26"/>
      <c r="EA46" s="26"/>
      <c r="EB46" s="26"/>
      <c r="EC46" s="26"/>
      <c r="ED46" s="27"/>
      <c r="EE46" s="124">
        <f t="shared" si="11"/>
        <v>4</v>
      </c>
      <c r="EF46" s="119"/>
    </row>
    <row r="47" spans="1:136" ht="13.8">
      <c r="A47" s="98" t="str">
        <f t="shared" si="10"/>
        <v>Míra ŠedivýPoč. kol</v>
      </c>
      <c r="B47" s="99" t="s">
        <v>57</v>
      </c>
      <c r="C47" s="82">
        <f>Tabulka!B33</f>
        <v>0</v>
      </c>
      <c r="D47" s="107" t="s">
        <v>37</v>
      </c>
      <c r="E47" s="26">
        <v>4</v>
      </c>
      <c r="F47" s="26"/>
      <c r="G47" s="26"/>
      <c r="H47" s="26"/>
      <c r="I47" s="27"/>
      <c r="J47" s="26">
        <v>5</v>
      </c>
      <c r="K47" s="26"/>
      <c r="L47" s="26"/>
      <c r="M47" s="26"/>
      <c r="N47" s="27"/>
      <c r="O47" s="26"/>
      <c r="P47" s="26"/>
      <c r="Q47" s="26"/>
      <c r="R47" s="26"/>
      <c r="S47" s="27"/>
      <c r="T47" s="26"/>
      <c r="U47" s="26"/>
      <c r="V47" s="26"/>
      <c r="W47" s="26"/>
      <c r="X47" s="27"/>
      <c r="Y47" s="26"/>
      <c r="Z47" s="26"/>
      <c r="AA47" s="26"/>
      <c r="AB47" s="26"/>
      <c r="AC47" s="27"/>
      <c r="AD47" s="26">
        <v>4</v>
      </c>
      <c r="AE47" s="26"/>
      <c r="AF47" s="26"/>
      <c r="AG47" s="26"/>
      <c r="AH47" s="27"/>
      <c r="AI47" s="26"/>
      <c r="AJ47" s="26"/>
      <c r="AK47" s="26"/>
      <c r="AL47" s="26"/>
      <c r="AM47" s="27"/>
      <c r="AN47" s="26"/>
      <c r="AO47" s="26"/>
      <c r="AP47" s="26"/>
      <c r="AQ47" s="26"/>
      <c r="AR47" s="27"/>
      <c r="AS47" s="26"/>
      <c r="AT47" s="26"/>
      <c r="AU47" s="26"/>
      <c r="AV47" s="26"/>
      <c r="AW47" s="27"/>
      <c r="AX47" s="26"/>
      <c r="AY47" s="26"/>
      <c r="AZ47" s="26"/>
      <c r="BA47" s="26"/>
      <c r="BB47" s="27"/>
      <c r="BC47" s="26"/>
      <c r="BD47" s="26"/>
      <c r="BE47" s="26"/>
      <c r="BF47" s="26"/>
      <c r="BG47" s="27"/>
      <c r="BH47" s="26"/>
      <c r="BI47" s="26"/>
      <c r="BJ47" s="26"/>
      <c r="BK47" s="26"/>
      <c r="BL47" s="27"/>
      <c r="BM47" s="26"/>
      <c r="BN47" s="26"/>
      <c r="BO47" s="26"/>
      <c r="BP47" s="26"/>
      <c r="BQ47" s="27"/>
      <c r="BR47" s="26"/>
      <c r="BS47" s="26"/>
      <c r="BT47" s="26"/>
      <c r="BU47" s="26"/>
      <c r="BV47" s="27"/>
      <c r="BW47" s="26"/>
      <c r="BX47" s="26"/>
      <c r="BY47" s="26"/>
      <c r="BZ47" s="26"/>
      <c r="CA47" s="27"/>
      <c r="CB47" s="26"/>
      <c r="CC47" s="26"/>
      <c r="CD47" s="26"/>
      <c r="CE47" s="26"/>
      <c r="CF47" s="27"/>
      <c r="CG47" s="26"/>
      <c r="CH47" s="26"/>
      <c r="CI47" s="26"/>
      <c r="CJ47" s="26"/>
      <c r="CK47" s="27"/>
      <c r="CL47" s="26"/>
      <c r="CM47" s="26"/>
      <c r="CN47" s="26"/>
      <c r="CO47" s="26"/>
      <c r="CP47" s="27"/>
      <c r="CQ47" s="26"/>
      <c r="CR47" s="26"/>
      <c r="CS47" s="26"/>
      <c r="CT47" s="26"/>
      <c r="CU47" s="27"/>
      <c r="CV47" s="26"/>
      <c r="CW47" s="26"/>
      <c r="CX47" s="26"/>
      <c r="CY47" s="26"/>
      <c r="CZ47" s="27"/>
      <c r="DA47" s="26"/>
      <c r="DB47" s="26"/>
      <c r="DC47" s="26"/>
      <c r="DD47" s="26"/>
      <c r="DE47" s="27"/>
      <c r="DF47" s="26"/>
      <c r="DG47" s="26"/>
      <c r="DH47" s="26"/>
      <c r="DI47" s="26"/>
      <c r="DJ47" s="27"/>
      <c r="DK47" s="26"/>
      <c r="DL47" s="26"/>
      <c r="DM47" s="26"/>
      <c r="DN47" s="26"/>
      <c r="DO47" s="27"/>
      <c r="DP47" s="26"/>
      <c r="DQ47" s="26"/>
      <c r="DR47" s="26"/>
      <c r="DS47" s="26"/>
      <c r="DT47" s="27"/>
      <c r="DU47" s="26"/>
      <c r="DV47" s="26"/>
      <c r="DW47" s="26"/>
      <c r="DX47" s="26"/>
      <c r="DY47" s="27"/>
      <c r="DZ47" s="26"/>
      <c r="EA47" s="26"/>
      <c r="EB47" s="26"/>
      <c r="EC47" s="26"/>
      <c r="ED47" s="27"/>
      <c r="EE47" s="124">
        <f t="shared" si="11"/>
        <v>13</v>
      </c>
      <c r="EF47" s="119"/>
    </row>
    <row r="48" spans="1:136" ht="13.8">
      <c r="A48" s="98" t="str">
        <f t="shared" si="10"/>
        <v>Míra ŠedivýPočet konečných bodů</v>
      </c>
      <c r="B48" s="99" t="s">
        <v>57</v>
      </c>
      <c r="C48" s="82"/>
      <c r="D48" s="107" t="s">
        <v>48</v>
      </c>
      <c r="E48" s="26">
        <v>52</v>
      </c>
      <c r="F48" s="26">
        <v>38</v>
      </c>
      <c r="G48" s="26">
        <v>14</v>
      </c>
      <c r="H48" s="26">
        <v>42</v>
      </c>
      <c r="I48" s="27"/>
      <c r="J48" s="26">
        <v>0</v>
      </c>
      <c r="K48" s="26">
        <v>148</v>
      </c>
      <c r="L48" s="26">
        <v>161</v>
      </c>
      <c r="M48" s="26">
        <v>39</v>
      </c>
      <c r="N48" s="27">
        <v>37</v>
      </c>
      <c r="O48" s="26"/>
      <c r="P48" s="26"/>
      <c r="Q48" s="26"/>
      <c r="R48" s="26"/>
      <c r="S48" s="27"/>
      <c r="T48" s="26"/>
      <c r="U48" s="26"/>
      <c r="V48" s="26"/>
      <c r="W48" s="26"/>
      <c r="X48" s="27"/>
      <c r="Y48" s="26"/>
      <c r="Z48" s="26"/>
      <c r="AA48" s="26"/>
      <c r="AB48" s="26"/>
      <c r="AC48" s="27"/>
      <c r="AD48" s="26">
        <v>5</v>
      </c>
      <c r="AE48" s="26">
        <v>110</v>
      </c>
      <c r="AF48" s="26">
        <v>165</v>
      </c>
      <c r="AG48" s="26">
        <v>15</v>
      </c>
      <c r="AH48" s="27"/>
      <c r="AI48" s="26"/>
      <c r="AJ48" s="26"/>
      <c r="AK48" s="26"/>
      <c r="AL48" s="26"/>
      <c r="AM48" s="27"/>
      <c r="AN48" s="26"/>
      <c r="AO48" s="26"/>
      <c r="AP48" s="26"/>
      <c r="AQ48" s="26"/>
      <c r="AR48" s="27"/>
      <c r="AS48" s="26"/>
      <c r="AT48" s="26"/>
      <c r="AU48" s="26"/>
      <c r="AV48" s="26"/>
      <c r="AW48" s="27"/>
      <c r="AX48" s="26"/>
      <c r="AY48" s="26"/>
      <c r="AZ48" s="26"/>
      <c r="BA48" s="26"/>
      <c r="BB48" s="27"/>
      <c r="BC48" s="26"/>
      <c r="BD48" s="26"/>
      <c r="BE48" s="26"/>
      <c r="BF48" s="26"/>
      <c r="BG48" s="27"/>
      <c r="BH48" s="26"/>
      <c r="BI48" s="26"/>
      <c r="BJ48" s="26"/>
      <c r="BK48" s="26"/>
      <c r="BL48" s="27"/>
      <c r="BM48" s="26"/>
      <c r="BN48" s="26"/>
      <c r="BO48" s="26"/>
      <c r="BP48" s="26"/>
      <c r="BQ48" s="27"/>
      <c r="BR48" s="26"/>
      <c r="BS48" s="26"/>
      <c r="BT48" s="26"/>
      <c r="BU48" s="26"/>
      <c r="BV48" s="27"/>
      <c r="BW48" s="26"/>
      <c r="BX48" s="26"/>
      <c r="BY48" s="26"/>
      <c r="BZ48" s="26"/>
      <c r="CA48" s="27"/>
      <c r="CB48" s="26"/>
      <c r="CC48" s="26"/>
      <c r="CD48" s="26"/>
      <c r="CE48" s="26"/>
      <c r="CF48" s="27"/>
      <c r="CG48" s="26"/>
      <c r="CH48" s="26"/>
      <c r="CI48" s="26"/>
      <c r="CJ48" s="26"/>
      <c r="CK48" s="27"/>
      <c r="CL48" s="26"/>
      <c r="CM48" s="26"/>
      <c r="CN48" s="26"/>
      <c r="CO48" s="26"/>
      <c r="CP48" s="27"/>
      <c r="CQ48" s="26"/>
      <c r="CR48" s="26"/>
      <c r="CS48" s="26"/>
      <c r="CT48" s="26"/>
      <c r="CU48" s="27"/>
      <c r="CV48" s="26"/>
      <c r="CW48" s="26"/>
      <c r="CX48" s="26"/>
      <c r="CY48" s="26"/>
      <c r="CZ48" s="27"/>
      <c r="DA48" s="26"/>
      <c r="DB48" s="26"/>
      <c r="DC48" s="26"/>
      <c r="DD48" s="26"/>
      <c r="DE48" s="27"/>
      <c r="DF48" s="26"/>
      <c r="DG48" s="26"/>
      <c r="DH48" s="26"/>
      <c r="DI48" s="26"/>
      <c r="DJ48" s="27"/>
      <c r="DK48" s="26"/>
      <c r="DL48" s="26"/>
      <c r="DM48" s="26"/>
      <c r="DN48" s="26"/>
      <c r="DO48" s="27"/>
      <c r="DP48" s="26"/>
      <c r="DQ48" s="26"/>
      <c r="DR48" s="26"/>
      <c r="DS48" s="26"/>
      <c r="DT48" s="27"/>
      <c r="DU48" s="26"/>
      <c r="DV48" s="26"/>
      <c r="DW48" s="26"/>
      <c r="DX48" s="26"/>
      <c r="DY48" s="27"/>
      <c r="DZ48" s="26"/>
      <c r="EA48" s="26"/>
      <c r="EB48" s="26"/>
      <c r="EC48" s="26"/>
      <c r="ED48" s="27"/>
      <c r="EE48" s="124">
        <f t="shared" si="11"/>
        <v>826</v>
      </c>
      <c r="EF48" s="119"/>
    </row>
    <row r="49" spans="1:136" ht="13.8">
      <c r="A49" s="98" t="str">
        <f t="shared" si="10"/>
        <v>Míra ŠedivýPrůměr konečných bodů na kolo</v>
      </c>
      <c r="B49" s="99" t="s">
        <v>57</v>
      </c>
      <c r="C49" s="108"/>
      <c r="D49" s="109" t="s">
        <v>49</v>
      </c>
      <c r="E49" s="111">
        <f>IF(E48&lt;&gt;"",AVERAGE($E48:E48),"")</f>
        <v>52</v>
      </c>
      <c r="F49" s="111">
        <f>IF(F48&lt;&gt;"",AVERAGE($E48:F48),"")</f>
        <v>45</v>
      </c>
      <c r="G49" s="111">
        <f>IF(G48&lt;&gt;"",AVERAGE($E48:G48),"")</f>
        <v>34.666666666666664</v>
      </c>
      <c r="H49" s="111">
        <f>IF(H48&lt;&gt;"",AVERAGE($E48:H48),"")</f>
        <v>36.5</v>
      </c>
      <c r="I49" s="112" t="str">
        <f>IF(I48&lt;&gt;"",AVERAGE($E48:I48),"")</f>
        <v/>
      </c>
      <c r="J49" s="111">
        <f>IF(J48&lt;&gt;"",AVERAGE($E48:J48),"")</f>
        <v>29.2</v>
      </c>
      <c r="K49" s="111">
        <f>IF(K48&lt;&gt;"",AVERAGE($E48:K48),"")</f>
        <v>49</v>
      </c>
      <c r="L49" s="111">
        <f>IF(L48&lt;&gt;"",AVERAGE($E48:L48),"")</f>
        <v>65</v>
      </c>
      <c r="M49" s="111">
        <f>IF(M48&lt;&gt;"",AVERAGE($E48:M48),"")</f>
        <v>61.75</v>
      </c>
      <c r="N49" s="112">
        <f>IF(N48&lt;&gt;"",AVERAGE($E48:N48),"")</f>
        <v>59</v>
      </c>
      <c r="O49" s="111" t="str">
        <f>IF(O48&lt;&gt;"",AVERAGE($E48:O48),"")</f>
        <v/>
      </c>
      <c r="P49" s="111" t="str">
        <f>IF(P48&lt;&gt;"",AVERAGE($E48:P48),"")</f>
        <v/>
      </c>
      <c r="Q49" s="111" t="str">
        <f>IF(Q48&lt;&gt;"",AVERAGE($E48:Q48),"")</f>
        <v/>
      </c>
      <c r="R49" s="111" t="str">
        <f>IF(R48&lt;&gt;"",AVERAGE($E48:R48),"")</f>
        <v/>
      </c>
      <c r="S49" s="112" t="str">
        <f>IF(S48&lt;&gt;"",AVERAGE($E48:S48),"")</f>
        <v/>
      </c>
      <c r="T49" s="111" t="str">
        <f>IF(T48&lt;&gt;"",AVERAGE($E48:T48),"")</f>
        <v/>
      </c>
      <c r="U49" s="111" t="str">
        <f>IF(U48&lt;&gt;"",AVERAGE($E48:U48),"")</f>
        <v/>
      </c>
      <c r="V49" s="111" t="str">
        <f>IF(V48&lt;&gt;"",AVERAGE($E48:V48),"")</f>
        <v/>
      </c>
      <c r="W49" s="111" t="str">
        <f>IF(W48&lt;&gt;"",AVERAGE($E48:W48),"")</f>
        <v/>
      </c>
      <c r="X49" s="112" t="str">
        <f>IF(X48&lt;&gt;"",AVERAGE($E48:X48),"")</f>
        <v/>
      </c>
      <c r="Y49" s="111" t="str">
        <f>IF(Y48&lt;&gt;"",AVERAGE($E48:Y48),"")</f>
        <v/>
      </c>
      <c r="Z49" s="111" t="str">
        <f>IF(Z48&lt;&gt;"",AVERAGE($E48:Z48),"")</f>
        <v/>
      </c>
      <c r="AA49" s="111" t="str">
        <f>IF(AA48&lt;&gt;"",AVERAGE($E48:AA48),"")</f>
        <v/>
      </c>
      <c r="AB49" s="111" t="str">
        <f>IF(AB48&lt;&gt;"",AVERAGE($E48:AB48),"")</f>
        <v/>
      </c>
      <c r="AC49" s="112" t="str">
        <f>IF(AC48&lt;&gt;"",AVERAGE($E48:AC48),"")</f>
        <v/>
      </c>
      <c r="AD49" s="111">
        <f>IF(AD48&lt;&gt;"",AVERAGE($E48:AD48),"")</f>
        <v>53.6</v>
      </c>
      <c r="AE49" s="111">
        <f>IF(AE48&lt;&gt;"",AVERAGE($E48:AE48),"")</f>
        <v>58.727272727272727</v>
      </c>
      <c r="AF49" s="111">
        <f>IF(AF48&lt;&gt;"",AVERAGE($E48:AF48),"")</f>
        <v>67.583333333333329</v>
      </c>
      <c r="AG49" s="111">
        <f>IF(AG48&lt;&gt;"",AVERAGE($E48:AG48),"")</f>
        <v>63.53846153846154</v>
      </c>
      <c r="AH49" s="112" t="str">
        <f>IF(AH48&lt;&gt;"",AVERAGE($E48:AH48),"")</f>
        <v/>
      </c>
      <c r="AI49" s="111" t="str">
        <f>IF(AI48&lt;&gt;"",AVERAGE($E48:AI48),"")</f>
        <v/>
      </c>
      <c r="AJ49" s="111" t="str">
        <f>IF(AJ48&lt;&gt;"",AVERAGE($E48:AJ48),"")</f>
        <v/>
      </c>
      <c r="AK49" s="111" t="str">
        <f>IF(AK48&lt;&gt;"",AVERAGE($E48:AK48),"")</f>
        <v/>
      </c>
      <c r="AL49" s="111" t="str">
        <f>IF(AL48&lt;&gt;"",AVERAGE($E48:AL48),"")</f>
        <v/>
      </c>
      <c r="AM49" s="112" t="str">
        <f>IF(AM48&lt;&gt;"",AVERAGE($E48:AM48),"")</f>
        <v/>
      </c>
      <c r="AN49" s="111" t="str">
        <f>IF(AN48&lt;&gt;"",AVERAGE($E48:AN48),"")</f>
        <v/>
      </c>
      <c r="AO49" s="111" t="str">
        <f>IF(AO48&lt;&gt;"",AVERAGE($E48:AO48),"")</f>
        <v/>
      </c>
      <c r="AP49" s="111" t="str">
        <f>IF(AP48&lt;&gt;"",AVERAGE($E48:AP48),"")</f>
        <v/>
      </c>
      <c r="AQ49" s="111" t="str">
        <f>IF(AQ48&lt;&gt;"",AVERAGE($E48:AQ48),"")</f>
        <v/>
      </c>
      <c r="AR49" s="112" t="str">
        <f>IF(AR48&lt;&gt;"",AVERAGE($E48:AR48),"")</f>
        <v/>
      </c>
      <c r="AS49" s="111" t="str">
        <f>IF(AS48&lt;&gt;"",AVERAGE($E48:AS48),"")</f>
        <v/>
      </c>
      <c r="AT49" s="111" t="str">
        <f>IF(AT48&lt;&gt;"",AVERAGE($E48:AT48),"")</f>
        <v/>
      </c>
      <c r="AU49" s="111" t="str">
        <f>IF(AU48&lt;&gt;"",AVERAGE($E48:AU48),"")</f>
        <v/>
      </c>
      <c r="AV49" s="111" t="str">
        <f>IF(AV48&lt;&gt;"",AVERAGE($E48:AV48),"")</f>
        <v/>
      </c>
      <c r="AW49" s="112" t="str">
        <f>IF(AW48&lt;&gt;"",AVERAGE($E48:AW48),"")</f>
        <v/>
      </c>
      <c r="AX49" s="111" t="str">
        <f>IF(AX48&lt;&gt;"",AVERAGE($E48:AX48),"")</f>
        <v/>
      </c>
      <c r="AY49" s="111" t="str">
        <f>IF(AY48&lt;&gt;"",AVERAGE($E48:AY48),"")</f>
        <v/>
      </c>
      <c r="AZ49" s="111" t="str">
        <f>IF(AZ48&lt;&gt;"",AVERAGE($E48:AZ48),"")</f>
        <v/>
      </c>
      <c r="BA49" s="111" t="str">
        <f>IF(BA48&lt;&gt;"",AVERAGE($E48:BA48),"")</f>
        <v/>
      </c>
      <c r="BB49" s="112" t="str">
        <f>IF(BB48&lt;&gt;"",AVERAGE($E48:BB48),"")</f>
        <v/>
      </c>
      <c r="BC49" s="111" t="str">
        <f>IF(BC48&lt;&gt;"",AVERAGE($E48:BC48),"")</f>
        <v/>
      </c>
      <c r="BD49" s="111" t="str">
        <f>IF(BD48&lt;&gt;"",AVERAGE($E48:BD48),"")</f>
        <v/>
      </c>
      <c r="BE49" s="111" t="str">
        <f>IF(BE48&lt;&gt;"",AVERAGE($E48:BE48),"")</f>
        <v/>
      </c>
      <c r="BF49" s="111" t="str">
        <f>IF(BF48&lt;&gt;"",AVERAGE($E48:BF48),"")</f>
        <v/>
      </c>
      <c r="BG49" s="112" t="str">
        <f>IF(BG48&lt;&gt;"",AVERAGE($E48:BG48),"")</f>
        <v/>
      </c>
      <c r="BH49" s="111" t="str">
        <f>IF(BH48&lt;&gt;"",AVERAGE($E48:BH48),"")</f>
        <v/>
      </c>
      <c r="BI49" s="111" t="str">
        <f>IF(BI48&lt;&gt;"",AVERAGE($E48:BI48),"")</f>
        <v/>
      </c>
      <c r="BJ49" s="111" t="str">
        <f>IF(BJ48&lt;&gt;"",AVERAGE($E48:BJ48),"")</f>
        <v/>
      </c>
      <c r="BK49" s="111" t="str">
        <f>IF(BK48&lt;&gt;"",AVERAGE($E48:BK48),"")</f>
        <v/>
      </c>
      <c r="BL49" s="112" t="str">
        <f>IF(BL48&lt;&gt;"",AVERAGE($E48:BL48),"")</f>
        <v/>
      </c>
      <c r="BM49" s="111" t="str">
        <f>IF(BM48&lt;&gt;"",AVERAGE($E48:BM48),"")</f>
        <v/>
      </c>
      <c r="BN49" s="111" t="str">
        <f>IF(BN48&lt;&gt;"",AVERAGE($E48:BN48),"")</f>
        <v/>
      </c>
      <c r="BO49" s="111" t="str">
        <f>IF(BO48&lt;&gt;"",AVERAGE($E48:BO48),"")</f>
        <v/>
      </c>
      <c r="BP49" s="111" t="str">
        <f>IF(BP48&lt;&gt;"",AVERAGE($E48:BP48),"")</f>
        <v/>
      </c>
      <c r="BQ49" s="112" t="str">
        <f>IF(BQ48&lt;&gt;"",AVERAGE($E48:BQ48),"")</f>
        <v/>
      </c>
      <c r="BR49" s="111" t="str">
        <f>IF(BR48&lt;&gt;"",AVERAGE($E48:BR48),"")</f>
        <v/>
      </c>
      <c r="BS49" s="111" t="str">
        <f>IF(BS48&lt;&gt;"",AVERAGE($E48:BS48),"")</f>
        <v/>
      </c>
      <c r="BT49" s="111" t="str">
        <f>IF(BT48&lt;&gt;"",AVERAGE($E48:BT48),"")</f>
        <v/>
      </c>
      <c r="BU49" s="111" t="str">
        <f>IF(BU48&lt;&gt;"",AVERAGE($E48:BU48),"")</f>
        <v/>
      </c>
      <c r="BV49" s="112" t="str">
        <f>IF(BV48&lt;&gt;"",AVERAGE($E48:BV48),"")</f>
        <v/>
      </c>
      <c r="BW49" s="111" t="str">
        <f>IF(BW48&lt;&gt;"",AVERAGE($E48:BW48),"")</f>
        <v/>
      </c>
      <c r="BX49" s="111" t="str">
        <f>IF(BX48&lt;&gt;"",AVERAGE($E48:BX48),"")</f>
        <v/>
      </c>
      <c r="BY49" s="111" t="str">
        <f>IF(BY48&lt;&gt;"",AVERAGE($E48:BY48),"")</f>
        <v/>
      </c>
      <c r="BZ49" s="111" t="str">
        <f>IF(BZ48&lt;&gt;"",AVERAGE($E48:BZ48),"")</f>
        <v/>
      </c>
      <c r="CA49" s="112" t="str">
        <f>IF(CA48&lt;&gt;"",AVERAGE($E48:CA48),"")</f>
        <v/>
      </c>
      <c r="CB49" s="111" t="str">
        <f>IF(CB48&lt;&gt;"",AVERAGE($E48:CB48),"")</f>
        <v/>
      </c>
      <c r="CC49" s="111" t="str">
        <f>IF(CC48&lt;&gt;"",AVERAGE($E48:CC48),"")</f>
        <v/>
      </c>
      <c r="CD49" s="111" t="str">
        <f>IF(CD48&lt;&gt;"",AVERAGE($E48:CD48),"")</f>
        <v/>
      </c>
      <c r="CE49" s="111" t="str">
        <f>IF(CE48&lt;&gt;"",AVERAGE($E48:CE48),"")</f>
        <v/>
      </c>
      <c r="CF49" s="112" t="str">
        <f>IF(CF48&lt;&gt;"",AVERAGE($E48:CF48),"")</f>
        <v/>
      </c>
      <c r="CG49" s="111" t="str">
        <f>IF(CG48&lt;&gt;"",AVERAGE($E48:CG48),"")</f>
        <v/>
      </c>
      <c r="CH49" s="111" t="str">
        <f>IF(CH48&lt;&gt;"",AVERAGE($E48:CH48),"")</f>
        <v/>
      </c>
      <c r="CI49" s="111" t="str">
        <f>IF(CI48&lt;&gt;"",AVERAGE($E48:CI48),"")</f>
        <v/>
      </c>
      <c r="CJ49" s="111" t="str">
        <f>IF(CJ48&lt;&gt;"",AVERAGE($E48:CJ48),"")</f>
        <v/>
      </c>
      <c r="CK49" s="112" t="str">
        <f>IF(CK48&lt;&gt;"",AVERAGE($E48:CK48),"")</f>
        <v/>
      </c>
      <c r="CL49" s="111" t="str">
        <f>IF(CL48&lt;&gt;"",AVERAGE($E48:CL48),"")</f>
        <v/>
      </c>
      <c r="CM49" s="111" t="str">
        <f>IF(CM48&lt;&gt;"",AVERAGE($E48:CM48),"")</f>
        <v/>
      </c>
      <c r="CN49" s="111" t="str">
        <f>IF(CN48&lt;&gt;"",AVERAGE($E48:CN48),"")</f>
        <v/>
      </c>
      <c r="CO49" s="111" t="str">
        <f>IF(CO48&lt;&gt;"",AVERAGE($E48:CO48),"")</f>
        <v/>
      </c>
      <c r="CP49" s="112" t="str">
        <f>IF(CP48&lt;&gt;"",AVERAGE($E48:CP48),"")</f>
        <v/>
      </c>
      <c r="CQ49" s="111" t="str">
        <f>IF(CQ48&lt;&gt;"",AVERAGE($E48:CQ48),"")</f>
        <v/>
      </c>
      <c r="CR49" s="111" t="str">
        <f>IF(CR48&lt;&gt;"",AVERAGE($E48:CR48),"")</f>
        <v/>
      </c>
      <c r="CS49" s="111" t="str">
        <f>IF(CS48&lt;&gt;"",AVERAGE($E48:CS48),"")</f>
        <v/>
      </c>
      <c r="CT49" s="111" t="str">
        <f>IF(CT48&lt;&gt;"",AVERAGE($E48:CT48),"")</f>
        <v/>
      </c>
      <c r="CU49" s="112" t="str">
        <f>IF(CU48&lt;&gt;"",AVERAGE($E48:CU48),"")</f>
        <v/>
      </c>
      <c r="CV49" s="111" t="str">
        <f>IF(CV48&lt;&gt;"",AVERAGE($E48:CV48),"")</f>
        <v/>
      </c>
      <c r="CW49" s="111" t="str">
        <f>IF(CW48&lt;&gt;"",AVERAGE($E48:CW48),"")</f>
        <v/>
      </c>
      <c r="CX49" s="111" t="str">
        <f>IF(CX48&lt;&gt;"",AVERAGE($E48:CX48),"")</f>
        <v/>
      </c>
      <c r="CY49" s="111" t="str">
        <f>IF(CY48&lt;&gt;"",AVERAGE($E48:CY48),"")</f>
        <v/>
      </c>
      <c r="CZ49" s="112" t="str">
        <f>IF(CZ48&lt;&gt;"",AVERAGE($E48:CZ48),"")</f>
        <v/>
      </c>
      <c r="DA49" s="111" t="str">
        <f>IF(DA48&lt;&gt;"",AVERAGE($E48:DA48),"")</f>
        <v/>
      </c>
      <c r="DB49" s="111" t="str">
        <f>IF(DB48&lt;&gt;"",AVERAGE($E48:DB48),"")</f>
        <v/>
      </c>
      <c r="DC49" s="111" t="str">
        <f>IF(DC48&lt;&gt;"",AVERAGE($E48:DC48),"")</f>
        <v/>
      </c>
      <c r="DD49" s="111" t="str">
        <f>IF(DD48&lt;&gt;"",AVERAGE($E48:DD48),"")</f>
        <v/>
      </c>
      <c r="DE49" s="112" t="str">
        <f>IF(DE48&lt;&gt;"",AVERAGE($E48:DE48),"")</f>
        <v/>
      </c>
      <c r="DF49" s="111" t="str">
        <f>IF(DF48&lt;&gt;"",AVERAGE($E48:DF48),"")</f>
        <v/>
      </c>
      <c r="DG49" s="111" t="str">
        <f>IF(DG48&lt;&gt;"",AVERAGE($E48:DG48),"")</f>
        <v/>
      </c>
      <c r="DH49" s="111" t="str">
        <f>IF(DH48&lt;&gt;"",AVERAGE($E48:DH48),"")</f>
        <v/>
      </c>
      <c r="DI49" s="111" t="str">
        <f>IF(DI48&lt;&gt;"",AVERAGE($E48:DI48),"")</f>
        <v/>
      </c>
      <c r="DJ49" s="112" t="str">
        <f>IF(DJ48&lt;&gt;"",AVERAGE($E48:DJ48),"")</f>
        <v/>
      </c>
      <c r="DK49" s="111" t="str">
        <f>IF(DK48&lt;&gt;"",AVERAGE($E48:DK48),"")</f>
        <v/>
      </c>
      <c r="DL49" s="111" t="str">
        <f>IF(DL48&lt;&gt;"",AVERAGE($E48:DL48),"")</f>
        <v/>
      </c>
      <c r="DM49" s="111" t="str">
        <f>IF(DM48&lt;&gt;"",AVERAGE($E48:DM48),"")</f>
        <v/>
      </c>
      <c r="DN49" s="111" t="str">
        <f>IF(DN48&lt;&gt;"",AVERAGE($E48:DN48),"")</f>
        <v/>
      </c>
      <c r="DO49" s="112" t="str">
        <f>IF(DO48&lt;&gt;"",AVERAGE($E48:DO48),"")</f>
        <v/>
      </c>
      <c r="DP49" s="111" t="str">
        <f>IF(DP48&lt;&gt;"",AVERAGE($E48:DP48),"")</f>
        <v/>
      </c>
      <c r="DQ49" s="111" t="str">
        <f>IF(DQ48&lt;&gt;"",AVERAGE($E48:DQ48),"")</f>
        <v/>
      </c>
      <c r="DR49" s="111" t="str">
        <f>IF(DR48&lt;&gt;"",AVERAGE($E48:DR48),"")</f>
        <v/>
      </c>
      <c r="DS49" s="111" t="str">
        <f>IF(DS48&lt;&gt;"",AVERAGE($E48:DS48),"")</f>
        <v/>
      </c>
      <c r="DT49" s="112" t="str">
        <f>IF(DT48&lt;&gt;"",AVERAGE($E48:DT48),"")</f>
        <v/>
      </c>
      <c r="DU49" s="111" t="str">
        <f>IF(DU48&lt;&gt;"",AVERAGE($E48:DU48),"")</f>
        <v/>
      </c>
      <c r="DV49" s="111" t="str">
        <f>IF(DV48&lt;&gt;"",AVERAGE($E48:DV48),"")</f>
        <v/>
      </c>
      <c r="DW49" s="111" t="str">
        <f>IF(DW48&lt;&gt;"",AVERAGE($E48:DW48),"")</f>
        <v/>
      </c>
      <c r="DX49" s="111" t="str">
        <f>IF(DX48&lt;&gt;"",AVERAGE($E48:DX48),"")</f>
        <v/>
      </c>
      <c r="DY49" s="112" t="str">
        <f>IF(DY48&lt;&gt;"",AVERAGE($E48:DY48),"")</f>
        <v/>
      </c>
      <c r="DZ49" s="111" t="str">
        <f>IF(DZ48&lt;&gt;"",AVERAGE($E48:DZ48),"")</f>
        <v/>
      </c>
      <c r="EA49" s="111" t="str">
        <f>IF(EA48&lt;&gt;"",AVERAGE($E48:EA48),"")</f>
        <v/>
      </c>
      <c r="EB49" s="111" t="str">
        <f>IF(EB48&lt;&gt;"",AVERAGE($E48:EB48),"")</f>
        <v/>
      </c>
      <c r="EC49" s="111" t="str">
        <f>IF(EC48&lt;&gt;"",AVERAGE($E48:EC48),"")</f>
        <v/>
      </c>
      <c r="ED49" s="112" t="str">
        <f>IF(ED48&lt;&gt;"",AVERAGE($E48:ED48),"")</f>
        <v/>
      </c>
      <c r="EE49" s="125">
        <f>IF(SUM(Míra_Šedivý)&lt;1,-90000,EE48/COUNT(E49:ED49))</f>
        <v>63.53846153846154</v>
      </c>
      <c r="EF49" s="126"/>
    </row>
    <row r="50" spans="1:136" ht="14.4" thickBot="1">
      <c r="A50" s="98" t="str">
        <f t="shared" si="10"/>
        <v>Míra ŠedivýPočet šipek</v>
      </c>
      <c r="B50" s="99" t="s">
        <v>57</v>
      </c>
      <c r="C50" s="110"/>
      <c r="D50" s="110" t="s">
        <v>44</v>
      </c>
      <c r="E50" s="28"/>
      <c r="F50" s="28"/>
      <c r="G50" s="28"/>
      <c r="H50" s="28"/>
      <c r="I50" s="29"/>
      <c r="J50" s="28"/>
      <c r="K50" s="28"/>
      <c r="L50" s="28"/>
      <c r="M50" s="28"/>
      <c r="N50" s="29"/>
      <c r="O50" s="28"/>
      <c r="P50" s="28"/>
      <c r="Q50" s="28"/>
      <c r="R50" s="28"/>
      <c r="S50" s="29"/>
      <c r="T50" s="28"/>
      <c r="U50" s="28"/>
      <c r="V50" s="28"/>
      <c r="W50" s="28"/>
      <c r="X50" s="29"/>
      <c r="Y50" s="28"/>
      <c r="Z50" s="28"/>
      <c r="AA50" s="28"/>
      <c r="AB50" s="28"/>
      <c r="AC50" s="29"/>
      <c r="AD50" s="28"/>
      <c r="AE50" s="28"/>
      <c r="AF50" s="28"/>
      <c r="AG50" s="28"/>
      <c r="AH50" s="29"/>
      <c r="AI50" s="28"/>
      <c r="AJ50" s="28"/>
      <c r="AK50" s="28"/>
      <c r="AL50" s="28"/>
      <c r="AM50" s="29"/>
      <c r="AN50" s="28"/>
      <c r="AO50" s="28"/>
      <c r="AP50" s="28"/>
      <c r="AQ50" s="28"/>
      <c r="AR50" s="29"/>
      <c r="AS50" s="28"/>
      <c r="AT50" s="28"/>
      <c r="AU50" s="28"/>
      <c r="AV50" s="28"/>
      <c r="AW50" s="29"/>
      <c r="AX50" s="28"/>
      <c r="AY50" s="28"/>
      <c r="AZ50" s="28"/>
      <c r="BA50" s="28"/>
      <c r="BB50" s="29"/>
      <c r="BC50" s="28"/>
      <c r="BD50" s="28"/>
      <c r="BE50" s="28"/>
      <c r="BF50" s="28"/>
      <c r="BG50" s="29"/>
      <c r="BH50" s="28"/>
      <c r="BI50" s="28"/>
      <c r="BJ50" s="28"/>
      <c r="BK50" s="28"/>
      <c r="BL50" s="29"/>
      <c r="BM50" s="28"/>
      <c r="BN50" s="28"/>
      <c r="BO50" s="28"/>
      <c r="BP50" s="28"/>
      <c r="BQ50" s="29"/>
      <c r="BR50" s="28"/>
      <c r="BS50" s="28"/>
      <c r="BT50" s="28"/>
      <c r="BU50" s="28"/>
      <c r="BV50" s="29"/>
      <c r="BW50" s="28"/>
      <c r="BX50" s="28"/>
      <c r="BY50" s="28"/>
      <c r="BZ50" s="28"/>
      <c r="CA50" s="29"/>
      <c r="CB50" s="28"/>
      <c r="CC50" s="28"/>
      <c r="CD50" s="28"/>
      <c r="CE50" s="28"/>
      <c r="CF50" s="29"/>
      <c r="CG50" s="28"/>
      <c r="CH50" s="28"/>
      <c r="CI50" s="28"/>
      <c r="CJ50" s="28"/>
      <c r="CK50" s="29"/>
      <c r="CL50" s="28"/>
      <c r="CM50" s="28"/>
      <c r="CN50" s="28"/>
      <c r="CO50" s="28"/>
      <c r="CP50" s="29"/>
      <c r="CQ50" s="28"/>
      <c r="CR50" s="28"/>
      <c r="CS50" s="28"/>
      <c r="CT50" s="28"/>
      <c r="CU50" s="29"/>
      <c r="CV50" s="28"/>
      <c r="CW50" s="28"/>
      <c r="CX50" s="28"/>
      <c r="CY50" s="28"/>
      <c r="CZ50" s="29"/>
      <c r="DA50" s="28"/>
      <c r="DB50" s="28"/>
      <c r="DC50" s="28"/>
      <c r="DD50" s="28"/>
      <c r="DE50" s="29"/>
      <c r="DF50" s="28"/>
      <c r="DG50" s="28"/>
      <c r="DH50" s="28"/>
      <c r="DI50" s="28"/>
      <c r="DJ50" s="29"/>
      <c r="DK50" s="28"/>
      <c r="DL50" s="28"/>
      <c r="DM50" s="28"/>
      <c r="DN50" s="28"/>
      <c r="DO50" s="29"/>
      <c r="DP50" s="28"/>
      <c r="DQ50" s="28"/>
      <c r="DR50" s="28"/>
      <c r="DS50" s="28"/>
      <c r="DT50" s="29"/>
      <c r="DU50" s="28"/>
      <c r="DV50" s="28"/>
      <c r="DW50" s="28"/>
      <c r="DX50" s="28"/>
      <c r="DY50" s="29"/>
      <c r="DZ50" s="28"/>
      <c r="EA50" s="28"/>
      <c r="EB50" s="28"/>
      <c r="EC50" s="28"/>
      <c r="ED50" s="29"/>
      <c r="EE50" s="127">
        <f>IF(SUM(Míra_Šedivý)&lt;1,-90000,SUM(C50:ED50))</f>
        <v>0</v>
      </c>
      <c r="EF50" s="128"/>
    </row>
    <row r="51" spans="1:136" ht="14.4" thickTop="1">
      <c r="A51" s="98" t="str">
        <f t="shared" ref="A51:A58" si="12">CONCATENATE($C$52," ",$C$53,D51)</f>
        <v>Jiří BlínVýhry</v>
      </c>
      <c r="B51" s="99" t="s">
        <v>58</v>
      </c>
      <c r="C51" s="102">
        <f>Tabulka!B34</f>
        <v>0</v>
      </c>
      <c r="D51" s="70" t="s">
        <v>23</v>
      </c>
      <c r="E51" s="57">
        <v>0</v>
      </c>
      <c r="F51" s="57"/>
      <c r="G51" s="57"/>
      <c r="H51" s="58"/>
      <c r="I51" s="59"/>
      <c r="J51" s="57">
        <v>1</v>
      </c>
      <c r="K51" s="57"/>
      <c r="L51" s="57"/>
      <c r="M51" s="58"/>
      <c r="N51" s="59"/>
      <c r="O51" s="57">
        <v>0</v>
      </c>
      <c r="P51" s="57"/>
      <c r="Q51" s="57"/>
      <c r="R51" s="58"/>
      <c r="S51" s="59"/>
      <c r="T51" s="57">
        <v>0</v>
      </c>
      <c r="U51" s="57"/>
      <c r="V51" s="57"/>
      <c r="W51" s="58"/>
      <c r="X51" s="59"/>
      <c r="Y51" s="57"/>
      <c r="Z51" s="57"/>
      <c r="AA51" s="57"/>
      <c r="AB51" s="58"/>
      <c r="AC51" s="59"/>
      <c r="AD51" s="57">
        <v>0</v>
      </c>
      <c r="AE51" s="57"/>
      <c r="AF51" s="57"/>
      <c r="AG51" s="58"/>
      <c r="AH51" s="59"/>
      <c r="AI51" s="57">
        <v>0</v>
      </c>
      <c r="AJ51" s="57"/>
      <c r="AK51" s="57"/>
      <c r="AL51" s="58"/>
      <c r="AM51" s="59"/>
      <c r="AN51" s="57">
        <v>0</v>
      </c>
      <c r="AO51" s="57"/>
      <c r="AP51" s="57"/>
      <c r="AQ51" s="58"/>
      <c r="AR51" s="59"/>
      <c r="AS51" s="57">
        <v>0</v>
      </c>
      <c r="AT51" s="57"/>
      <c r="AU51" s="57"/>
      <c r="AV51" s="58"/>
      <c r="AW51" s="59"/>
      <c r="AX51" s="57">
        <v>0</v>
      </c>
      <c r="AY51" s="57"/>
      <c r="AZ51" s="57"/>
      <c r="BA51" s="58"/>
      <c r="BB51" s="59"/>
      <c r="BC51" s="57">
        <v>0</v>
      </c>
      <c r="BD51" s="57"/>
      <c r="BE51" s="57"/>
      <c r="BF51" s="58"/>
      <c r="BG51" s="59"/>
      <c r="BH51" s="57"/>
      <c r="BI51" s="57"/>
      <c r="BJ51" s="57"/>
      <c r="BK51" s="58"/>
      <c r="BL51" s="59"/>
      <c r="BM51" s="57"/>
      <c r="BN51" s="57"/>
      <c r="BO51" s="57"/>
      <c r="BP51" s="58"/>
      <c r="BQ51" s="59"/>
      <c r="BR51" s="57"/>
      <c r="BS51" s="57"/>
      <c r="BT51" s="57"/>
      <c r="BU51" s="58"/>
      <c r="BV51" s="59"/>
      <c r="BW51" s="57"/>
      <c r="BX51" s="57"/>
      <c r="BY51" s="57"/>
      <c r="BZ51" s="58"/>
      <c r="CA51" s="59"/>
      <c r="CB51" s="57"/>
      <c r="CC51" s="57"/>
      <c r="CD51" s="57"/>
      <c r="CE51" s="58"/>
      <c r="CF51" s="59"/>
      <c r="CG51" s="57"/>
      <c r="CH51" s="57"/>
      <c r="CI51" s="57"/>
      <c r="CJ51" s="58"/>
      <c r="CK51" s="59"/>
      <c r="CL51" s="57"/>
      <c r="CM51" s="57"/>
      <c r="CN51" s="57"/>
      <c r="CO51" s="58"/>
      <c r="CP51" s="59"/>
      <c r="CQ51" s="57"/>
      <c r="CR51" s="57"/>
      <c r="CS51" s="57"/>
      <c r="CT51" s="58"/>
      <c r="CU51" s="59"/>
      <c r="CV51" s="57"/>
      <c r="CW51" s="57"/>
      <c r="CX51" s="57"/>
      <c r="CY51" s="58"/>
      <c r="CZ51" s="59"/>
      <c r="DA51" s="57"/>
      <c r="DB51" s="57"/>
      <c r="DC51" s="57"/>
      <c r="DD51" s="58"/>
      <c r="DE51" s="59"/>
      <c r="DF51" s="57"/>
      <c r="DG51" s="57"/>
      <c r="DH51" s="57"/>
      <c r="DI51" s="58"/>
      <c r="DJ51" s="59"/>
      <c r="DK51" s="57"/>
      <c r="DL51" s="57"/>
      <c r="DM51" s="57"/>
      <c r="DN51" s="58"/>
      <c r="DO51" s="59"/>
      <c r="DP51" s="57"/>
      <c r="DQ51" s="57"/>
      <c r="DR51" s="57"/>
      <c r="DS51" s="58"/>
      <c r="DT51" s="59"/>
      <c r="DU51" s="57"/>
      <c r="DV51" s="57"/>
      <c r="DW51" s="57"/>
      <c r="DX51" s="58"/>
      <c r="DY51" s="59"/>
      <c r="DZ51" s="57"/>
      <c r="EA51" s="57"/>
      <c r="EB51" s="57"/>
      <c r="EC51" s="58"/>
      <c r="ED51" s="59"/>
      <c r="EE51" s="113">
        <f t="shared" ref="EE51:EE56" si="13">IF(OR(SUM(Jiří_Blín)&lt;1),-90000,SUM(E51:ED51))</f>
        <v>1</v>
      </c>
      <c r="EF51" s="114"/>
    </row>
    <row r="52" spans="1:136" ht="13.8">
      <c r="A52" s="98" t="str">
        <f t="shared" si="12"/>
        <v>Jiří BlínProhry</v>
      </c>
      <c r="B52" s="99" t="s">
        <v>58</v>
      </c>
      <c r="C52" s="103" t="str">
        <f>Tabulka!B35</f>
        <v>Jiří</v>
      </c>
      <c r="D52" s="104" t="s">
        <v>24</v>
      </c>
      <c r="E52" s="3">
        <v>0</v>
      </c>
      <c r="F52" s="3"/>
      <c r="G52" s="3"/>
      <c r="H52" s="1"/>
      <c r="I52" s="2"/>
      <c r="J52" s="3">
        <v>0</v>
      </c>
      <c r="K52" s="3"/>
      <c r="L52" s="3"/>
      <c r="M52" s="1"/>
      <c r="N52" s="2"/>
      <c r="O52" s="3">
        <v>2</v>
      </c>
      <c r="P52" s="3"/>
      <c r="Q52" s="3"/>
      <c r="R52" s="1"/>
      <c r="S52" s="2"/>
      <c r="T52" s="3">
        <v>1</v>
      </c>
      <c r="U52" s="3"/>
      <c r="V52" s="3"/>
      <c r="W52" s="1"/>
      <c r="X52" s="2"/>
      <c r="Y52" s="3"/>
      <c r="Z52" s="3"/>
      <c r="AA52" s="3"/>
      <c r="AB52" s="1"/>
      <c r="AC52" s="2"/>
      <c r="AD52" s="3">
        <v>2</v>
      </c>
      <c r="AE52" s="3"/>
      <c r="AF52" s="3"/>
      <c r="AG52" s="1"/>
      <c r="AH52" s="2"/>
      <c r="AI52" s="3">
        <v>0</v>
      </c>
      <c r="AJ52" s="3"/>
      <c r="AK52" s="3"/>
      <c r="AL52" s="1"/>
      <c r="AM52" s="2"/>
      <c r="AN52" s="3">
        <v>0</v>
      </c>
      <c r="AO52" s="3"/>
      <c r="AP52" s="3"/>
      <c r="AQ52" s="1"/>
      <c r="AR52" s="2"/>
      <c r="AS52" s="3">
        <v>2</v>
      </c>
      <c r="AT52" s="3"/>
      <c r="AU52" s="3"/>
      <c r="AV52" s="1"/>
      <c r="AW52" s="2"/>
      <c r="AX52" s="3">
        <v>1</v>
      </c>
      <c r="AY52" s="3"/>
      <c r="AZ52" s="3"/>
      <c r="BA52" s="1"/>
      <c r="BB52" s="2"/>
      <c r="BC52" s="3">
        <v>1</v>
      </c>
      <c r="BD52" s="3"/>
      <c r="BE52" s="3"/>
      <c r="BF52" s="1"/>
      <c r="BG52" s="2"/>
      <c r="BH52" s="3"/>
      <c r="BI52" s="3"/>
      <c r="BJ52" s="3"/>
      <c r="BK52" s="1"/>
      <c r="BL52" s="2"/>
      <c r="BM52" s="3"/>
      <c r="BN52" s="3"/>
      <c r="BO52" s="3"/>
      <c r="BP52" s="1"/>
      <c r="BQ52" s="2"/>
      <c r="BR52" s="3"/>
      <c r="BS52" s="3"/>
      <c r="BT52" s="3"/>
      <c r="BU52" s="1"/>
      <c r="BV52" s="2"/>
      <c r="BW52" s="3"/>
      <c r="BX52" s="3"/>
      <c r="BY52" s="3"/>
      <c r="BZ52" s="1"/>
      <c r="CA52" s="2"/>
      <c r="CB52" s="3"/>
      <c r="CC52" s="3"/>
      <c r="CD52" s="3"/>
      <c r="CE52" s="1"/>
      <c r="CF52" s="2"/>
      <c r="CG52" s="3"/>
      <c r="CH52" s="3"/>
      <c r="CI52" s="3"/>
      <c r="CJ52" s="1"/>
      <c r="CK52" s="2"/>
      <c r="CL52" s="3"/>
      <c r="CM52" s="3"/>
      <c r="CN52" s="3"/>
      <c r="CO52" s="1"/>
      <c r="CP52" s="2"/>
      <c r="CQ52" s="3"/>
      <c r="CR52" s="3"/>
      <c r="CS52" s="3"/>
      <c r="CT52" s="1"/>
      <c r="CU52" s="2"/>
      <c r="CV52" s="3"/>
      <c r="CW52" s="3"/>
      <c r="CX52" s="3"/>
      <c r="CY52" s="1"/>
      <c r="CZ52" s="2"/>
      <c r="DA52" s="3"/>
      <c r="DB52" s="3"/>
      <c r="DC52" s="3"/>
      <c r="DD52" s="1"/>
      <c r="DE52" s="2"/>
      <c r="DF52" s="3"/>
      <c r="DG52" s="3"/>
      <c r="DH52" s="3"/>
      <c r="DI52" s="1"/>
      <c r="DJ52" s="2"/>
      <c r="DK52" s="3"/>
      <c r="DL52" s="3"/>
      <c r="DM52" s="3"/>
      <c r="DN52" s="1"/>
      <c r="DO52" s="2"/>
      <c r="DP52" s="3"/>
      <c r="DQ52" s="3"/>
      <c r="DR52" s="3"/>
      <c r="DS52" s="1"/>
      <c r="DT52" s="2"/>
      <c r="DU52" s="3"/>
      <c r="DV52" s="3"/>
      <c r="DW52" s="3"/>
      <c r="DX52" s="1"/>
      <c r="DY52" s="2"/>
      <c r="DZ52" s="3"/>
      <c r="EA52" s="3"/>
      <c r="EB52" s="3"/>
      <c r="EC52" s="1"/>
      <c r="ED52" s="2"/>
      <c r="EE52" s="115">
        <f t="shared" si="13"/>
        <v>9</v>
      </c>
      <c r="EF52" s="116">
        <f>SUM(EE51-EE52)</f>
        <v>-8</v>
      </c>
    </row>
    <row r="53" spans="1:136" ht="13.8">
      <c r="A53" s="98" t="str">
        <f t="shared" si="12"/>
        <v>Jiří BlínPlaceno panáků</v>
      </c>
      <c r="B53" s="99" t="s">
        <v>58</v>
      </c>
      <c r="C53" s="103" t="str">
        <f>Tabulka!B36</f>
        <v>Blín</v>
      </c>
      <c r="D53" s="104" t="s">
        <v>39</v>
      </c>
      <c r="E53" s="3">
        <v>0</v>
      </c>
      <c r="F53" s="3"/>
      <c r="G53" s="3"/>
      <c r="H53" s="1"/>
      <c r="I53" s="2"/>
      <c r="J53" s="3">
        <v>0</v>
      </c>
      <c r="K53" s="3"/>
      <c r="L53" s="3"/>
      <c r="M53" s="1"/>
      <c r="N53" s="2"/>
      <c r="O53" s="3">
        <v>2</v>
      </c>
      <c r="P53" s="3"/>
      <c r="Q53" s="3"/>
      <c r="R53" s="1"/>
      <c r="S53" s="2"/>
      <c r="T53" s="3">
        <v>1</v>
      </c>
      <c r="U53" s="3"/>
      <c r="V53" s="3"/>
      <c r="W53" s="1"/>
      <c r="X53" s="2"/>
      <c r="Y53" s="3"/>
      <c r="Z53" s="3"/>
      <c r="AA53" s="3"/>
      <c r="AB53" s="1"/>
      <c r="AC53" s="2"/>
      <c r="AD53" s="3">
        <v>3</v>
      </c>
      <c r="AE53" s="3"/>
      <c r="AF53" s="3"/>
      <c r="AG53" s="1"/>
      <c r="AH53" s="2"/>
      <c r="AI53" s="3">
        <v>0</v>
      </c>
      <c r="AJ53" s="3"/>
      <c r="AK53" s="3"/>
      <c r="AL53" s="1"/>
      <c r="AM53" s="2"/>
      <c r="AN53" s="3">
        <v>0</v>
      </c>
      <c r="AO53" s="3"/>
      <c r="AP53" s="3"/>
      <c r="AQ53" s="1"/>
      <c r="AR53" s="2"/>
      <c r="AS53" s="3">
        <v>5</v>
      </c>
      <c r="AT53" s="3"/>
      <c r="AU53" s="3"/>
      <c r="AV53" s="1"/>
      <c r="AW53" s="2"/>
      <c r="AX53" s="3">
        <v>2</v>
      </c>
      <c r="AY53" s="3"/>
      <c r="AZ53" s="3"/>
      <c r="BA53" s="1"/>
      <c r="BB53" s="2"/>
      <c r="BC53" s="3">
        <v>1</v>
      </c>
      <c r="BD53" s="3"/>
      <c r="BE53" s="3"/>
      <c r="BF53" s="1"/>
      <c r="BG53" s="2"/>
      <c r="BH53" s="3"/>
      <c r="BI53" s="3"/>
      <c r="BJ53" s="3"/>
      <c r="BK53" s="1"/>
      <c r="BL53" s="2"/>
      <c r="BM53" s="3"/>
      <c r="BN53" s="3"/>
      <c r="BO53" s="3"/>
      <c r="BP53" s="1"/>
      <c r="BQ53" s="2"/>
      <c r="BR53" s="3"/>
      <c r="BS53" s="3"/>
      <c r="BT53" s="3"/>
      <c r="BU53" s="1"/>
      <c r="BV53" s="2"/>
      <c r="BW53" s="3"/>
      <c r="BX53" s="3"/>
      <c r="BY53" s="3"/>
      <c r="BZ53" s="1"/>
      <c r="CA53" s="2"/>
      <c r="CB53" s="3"/>
      <c r="CC53" s="3"/>
      <c r="CD53" s="3"/>
      <c r="CE53" s="1"/>
      <c r="CF53" s="2"/>
      <c r="CG53" s="3"/>
      <c r="CH53" s="3"/>
      <c r="CI53" s="3"/>
      <c r="CJ53" s="1"/>
      <c r="CK53" s="2"/>
      <c r="CL53" s="3"/>
      <c r="CM53" s="3"/>
      <c r="CN53" s="3"/>
      <c r="CO53" s="1"/>
      <c r="CP53" s="2"/>
      <c r="CQ53" s="3"/>
      <c r="CR53" s="3"/>
      <c r="CS53" s="3"/>
      <c r="CT53" s="1"/>
      <c r="CU53" s="2"/>
      <c r="CV53" s="3"/>
      <c r="CW53" s="3"/>
      <c r="CX53" s="3"/>
      <c r="CY53" s="1"/>
      <c r="CZ53" s="2"/>
      <c r="DA53" s="3"/>
      <c r="DB53" s="3"/>
      <c r="DC53" s="3"/>
      <c r="DD53" s="1"/>
      <c r="DE53" s="2"/>
      <c r="DF53" s="3"/>
      <c r="DG53" s="3"/>
      <c r="DH53" s="3"/>
      <c r="DI53" s="1"/>
      <c r="DJ53" s="2"/>
      <c r="DK53" s="3"/>
      <c r="DL53" s="3"/>
      <c r="DM53" s="3"/>
      <c r="DN53" s="1"/>
      <c r="DO53" s="2"/>
      <c r="DP53" s="3"/>
      <c r="DQ53" s="3"/>
      <c r="DR53" s="3"/>
      <c r="DS53" s="1"/>
      <c r="DT53" s="2"/>
      <c r="DU53" s="3"/>
      <c r="DV53" s="3"/>
      <c r="DW53" s="3"/>
      <c r="DX53" s="1"/>
      <c r="DY53" s="2"/>
      <c r="DZ53" s="3"/>
      <c r="EA53" s="3"/>
      <c r="EB53" s="3"/>
      <c r="EC53" s="1"/>
      <c r="ED53" s="2"/>
      <c r="EE53" s="115">
        <f t="shared" si="13"/>
        <v>14</v>
      </c>
      <c r="EF53" s="117"/>
    </row>
    <row r="54" spans="1:136" ht="13.8">
      <c r="A54" s="98" t="str">
        <f t="shared" si="12"/>
        <v>Jiří BlínPřehozy</v>
      </c>
      <c r="B54" s="99" t="s">
        <v>58</v>
      </c>
      <c r="C54" s="103">
        <f>Tabulka!B37</f>
        <v>0</v>
      </c>
      <c r="D54" s="104" t="s">
        <v>25</v>
      </c>
      <c r="E54" s="3">
        <v>2</v>
      </c>
      <c r="F54" s="3"/>
      <c r="G54" s="3"/>
      <c r="H54" s="1"/>
      <c r="I54" s="2"/>
      <c r="J54" s="3">
        <v>0</v>
      </c>
      <c r="K54" s="3"/>
      <c r="L54" s="3"/>
      <c r="M54" s="1"/>
      <c r="N54" s="2"/>
      <c r="O54" s="3">
        <v>0</v>
      </c>
      <c r="P54" s="3"/>
      <c r="Q54" s="3"/>
      <c r="R54" s="1"/>
      <c r="S54" s="2"/>
      <c r="T54" s="3">
        <v>0</v>
      </c>
      <c r="U54" s="3"/>
      <c r="V54" s="3"/>
      <c r="W54" s="1"/>
      <c r="X54" s="2"/>
      <c r="Y54" s="3"/>
      <c r="Z54" s="3"/>
      <c r="AA54" s="3"/>
      <c r="AB54" s="1"/>
      <c r="AC54" s="2"/>
      <c r="AD54" s="3">
        <v>2</v>
      </c>
      <c r="AE54" s="3"/>
      <c r="AF54" s="3"/>
      <c r="AG54" s="1"/>
      <c r="AH54" s="2"/>
      <c r="AI54" s="3">
        <v>0</v>
      </c>
      <c r="AJ54" s="3"/>
      <c r="AK54" s="3"/>
      <c r="AL54" s="1"/>
      <c r="AM54" s="2"/>
      <c r="AN54" s="3">
        <v>1</v>
      </c>
      <c r="AO54" s="3"/>
      <c r="AP54" s="3"/>
      <c r="AQ54" s="1"/>
      <c r="AR54" s="2"/>
      <c r="AS54" s="3">
        <v>0</v>
      </c>
      <c r="AT54" s="3"/>
      <c r="AU54" s="3"/>
      <c r="AV54" s="1"/>
      <c r="AW54" s="2"/>
      <c r="AX54" s="3">
        <v>1</v>
      </c>
      <c r="AY54" s="3"/>
      <c r="AZ54" s="3"/>
      <c r="BA54" s="1"/>
      <c r="BB54" s="2"/>
      <c r="BC54" s="3">
        <v>2</v>
      </c>
      <c r="BD54" s="3"/>
      <c r="BE54" s="3"/>
      <c r="BF54" s="1"/>
      <c r="BG54" s="2"/>
      <c r="BH54" s="3"/>
      <c r="BI54" s="3"/>
      <c r="BJ54" s="3"/>
      <c r="BK54" s="1"/>
      <c r="BL54" s="2"/>
      <c r="BM54" s="3"/>
      <c r="BN54" s="3"/>
      <c r="BO54" s="3"/>
      <c r="BP54" s="1"/>
      <c r="BQ54" s="2"/>
      <c r="BR54" s="3"/>
      <c r="BS54" s="3"/>
      <c r="BT54" s="3"/>
      <c r="BU54" s="1"/>
      <c r="BV54" s="2"/>
      <c r="BW54" s="3"/>
      <c r="BX54" s="3"/>
      <c r="BY54" s="3"/>
      <c r="BZ54" s="1"/>
      <c r="CA54" s="2"/>
      <c r="CB54" s="3"/>
      <c r="CC54" s="3"/>
      <c r="CD54" s="3"/>
      <c r="CE54" s="1"/>
      <c r="CF54" s="2"/>
      <c r="CG54" s="3"/>
      <c r="CH54" s="3"/>
      <c r="CI54" s="3"/>
      <c r="CJ54" s="1"/>
      <c r="CK54" s="2"/>
      <c r="CL54" s="3"/>
      <c r="CM54" s="3"/>
      <c r="CN54" s="3"/>
      <c r="CO54" s="1"/>
      <c r="CP54" s="2"/>
      <c r="CQ54" s="3"/>
      <c r="CR54" s="3"/>
      <c r="CS54" s="3"/>
      <c r="CT54" s="1"/>
      <c r="CU54" s="2"/>
      <c r="CV54" s="3"/>
      <c r="CW54" s="3"/>
      <c r="CX54" s="3"/>
      <c r="CY54" s="1"/>
      <c r="CZ54" s="2"/>
      <c r="DA54" s="3"/>
      <c r="DB54" s="3"/>
      <c r="DC54" s="3"/>
      <c r="DD54" s="1"/>
      <c r="DE54" s="2"/>
      <c r="DF54" s="3"/>
      <c r="DG54" s="3"/>
      <c r="DH54" s="3"/>
      <c r="DI54" s="1"/>
      <c r="DJ54" s="2"/>
      <c r="DK54" s="3"/>
      <c r="DL54" s="3"/>
      <c r="DM54" s="3"/>
      <c r="DN54" s="1"/>
      <c r="DO54" s="2"/>
      <c r="DP54" s="3"/>
      <c r="DQ54" s="3"/>
      <c r="DR54" s="3"/>
      <c r="DS54" s="1"/>
      <c r="DT54" s="2"/>
      <c r="DU54" s="3"/>
      <c r="DV54" s="3"/>
      <c r="DW54" s="3"/>
      <c r="DX54" s="1"/>
      <c r="DY54" s="2"/>
      <c r="DZ54" s="3"/>
      <c r="EA54" s="3"/>
      <c r="EB54" s="3"/>
      <c r="EC54" s="1"/>
      <c r="ED54" s="2"/>
      <c r="EE54" s="115">
        <f t="shared" si="13"/>
        <v>8</v>
      </c>
      <c r="EF54" s="117"/>
    </row>
    <row r="55" spans="1:136" ht="13.8">
      <c r="A55" s="98" t="str">
        <f t="shared" si="12"/>
        <v>Jiří BlínPoč. kol</v>
      </c>
      <c r="B55" s="99" t="s">
        <v>58</v>
      </c>
      <c r="C55" s="103">
        <f>Tabulka!B38</f>
        <v>0</v>
      </c>
      <c r="D55" s="104" t="s">
        <v>37</v>
      </c>
      <c r="E55" s="3">
        <v>4</v>
      </c>
      <c r="F55" s="3"/>
      <c r="G55" s="3"/>
      <c r="H55" s="1"/>
      <c r="I55" s="2"/>
      <c r="J55" s="3">
        <v>3</v>
      </c>
      <c r="K55" s="3"/>
      <c r="L55" s="3"/>
      <c r="M55" s="1"/>
      <c r="N55" s="2"/>
      <c r="O55" s="3">
        <v>4</v>
      </c>
      <c r="P55" s="3"/>
      <c r="Q55" s="3"/>
      <c r="R55" s="1"/>
      <c r="S55" s="2"/>
      <c r="T55" s="3">
        <v>3</v>
      </c>
      <c r="U55" s="3"/>
      <c r="V55" s="3"/>
      <c r="W55" s="1"/>
      <c r="X55" s="2"/>
      <c r="Y55" s="3"/>
      <c r="Z55" s="3"/>
      <c r="AA55" s="3"/>
      <c r="AB55" s="1"/>
      <c r="AC55" s="2"/>
      <c r="AD55" s="3">
        <v>4</v>
      </c>
      <c r="AE55" s="3"/>
      <c r="AF55" s="3"/>
      <c r="AG55" s="1"/>
      <c r="AH55" s="2"/>
      <c r="AI55" s="3">
        <v>4</v>
      </c>
      <c r="AJ55" s="3"/>
      <c r="AK55" s="3"/>
      <c r="AL55" s="1"/>
      <c r="AM55" s="2"/>
      <c r="AN55" s="3">
        <v>3</v>
      </c>
      <c r="AO55" s="3"/>
      <c r="AP55" s="3"/>
      <c r="AQ55" s="1"/>
      <c r="AR55" s="2"/>
      <c r="AS55" s="3">
        <v>4</v>
      </c>
      <c r="AT55" s="3"/>
      <c r="AU55" s="3"/>
      <c r="AV55" s="1"/>
      <c r="AW55" s="2"/>
      <c r="AX55" s="3">
        <v>4</v>
      </c>
      <c r="AY55" s="3"/>
      <c r="AZ55" s="3"/>
      <c r="BA55" s="1"/>
      <c r="BB55" s="2"/>
      <c r="BC55" s="3">
        <v>3</v>
      </c>
      <c r="BD55" s="3"/>
      <c r="BE55" s="3"/>
      <c r="BF55" s="1"/>
      <c r="BG55" s="2"/>
      <c r="BH55" s="3"/>
      <c r="BI55" s="3"/>
      <c r="BJ55" s="3"/>
      <c r="BK55" s="1"/>
      <c r="BL55" s="2"/>
      <c r="BM55" s="3"/>
      <c r="BN55" s="3"/>
      <c r="BO55" s="3"/>
      <c r="BP55" s="1"/>
      <c r="BQ55" s="2"/>
      <c r="BR55" s="3"/>
      <c r="BS55" s="3"/>
      <c r="BT55" s="3"/>
      <c r="BU55" s="1"/>
      <c r="BV55" s="2"/>
      <c r="BW55" s="3"/>
      <c r="BX55" s="3"/>
      <c r="BY55" s="3"/>
      <c r="BZ55" s="1"/>
      <c r="CA55" s="2"/>
      <c r="CB55" s="3"/>
      <c r="CC55" s="3"/>
      <c r="CD55" s="3"/>
      <c r="CE55" s="1"/>
      <c r="CF55" s="2"/>
      <c r="CG55" s="3"/>
      <c r="CH55" s="3"/>
      <c r="CI55" s="3"/>
      <c r="CJ55" s="1"/>
      <c r="CK55" s="2"/>
      <c r="CL55" s="3"/>
      <c r="CM55" s="3"/>
      <c r="CN55" s="3"/>
      <c r="CO55" s="1"/>
      <c r="CP55" s="2"/>
      <c r="CQ55" s="3"/>
      <c r="CR55" s="3"/>
      <c r="CS55" s="3"/>
      <c r="CT55" s="1"/>
      <c r="CU55" s="2"/>
      <c r="CV55" s="3"/>
      <c r="CW55" s="3"/>
      <c r="CX55" s="3"/>
      <c r="CY55" s="1"/>
      <c r="CZ55" s="2"/>
      <c r="DA55" s="3"/>
      <c r="DB55" s="3"/>
      <c r="DC55" s="3"/>
      <c r="DD55" s="1"/>
      <c r="DE55" s="2"/>
      <c r="DF55" s="3"/>
      <c r="DG55" s="3"/>
      <c r="DH55" s="3"/>
      <c r="DI55" s="1"/>
      <c r="DJ55" s="2"/>
      <c r="DK55" s="3"/>
      <c r="DL55" s="3"/>
      <c r="DM55" s="3"/>
      <c r="DN55" s="1"/>
      <c r="DO55" s="2"/>
      <c r="DP55" s="3"/>
      <c r="DQ55" s="3"/>
      <c r="DR55" s="3"/>
      <c r="DS55" s="1"/>
      <c r="DT55" s="2"/>
      <c r="DU55" s="3"/>
      <c r="DV55" s="3"/>
      <c r="DW55" s="3"/>
      <c r="DX55" s="1"/>
      <c r="DY55" s="2"/>
      <c r="DZ55" s="3"/>
      <c r="EA55" s="3"/>
      <c r="EB55" s="3"/>
      <c r="EC55" s="1"/>
      <c r="ED55" s="2"/>
      <c r="EE55" s="115">
        <f t="shared" si="13"/>
        <v>36</v>
      </c>
      <c r="EF55" s="117"/>
    </row>
    <row r="56" spans="1:136" ht="13.8">
      <c r="A56" s="98" t="str">
        <f t="shared" si="12"/>
        <v>Jiří BlínPočet konečných bodů</v>
      </c>
      <c r="B56" s="99" t="s">
        <v>58</v>
      </c>
      <c r="C56" s="103"/>
      <c r="D56" s="104" t="s">
        <v>48</v>
      </c>
      <c r="E56" s="3">
        <v>43</v>
      </c>
      <c r="F56" s="3">
        <v>101</v>
      </c>
      <c r="G56" s="3">
        <v>30</v>
      </c>
      <c r="H56" s="1">
        <v>11</v>
      </c>
      <c r="I56" s="2"/>
      <c r="J56" s="3">
        <v>0</v>
      </c>
      <c r="K56" s="3">
        <v>68</v>
      </c>
      <c r="L56" s="3">
        <v>145</v>
      </c>
      <c r="M56" s="1"/>
      <c r="N56" s="2"/>
      <c r="O56" s="3">
        <v>17</v>
      </c>
      <c r="P56" s="3">
        <v>25</v>
      </c>
      <c r="Q56" s="3">
        <v>143</v>
      </c>
      <c r="R56" s="1">
        <v>125</v>
      </c>
      <c r="S56" s="2"/>
      <c r="T56" s="3"/>
      <c r="U56" s="3"/>
      <c r="V56" s="3">
        <v>82</v>
      </c>
      <c r="W56" s="1">
        <v>194</v>
      </c>
      <c r="X56" s="2">
        <v>13</v>
      </c>
      <c r="Y56" s="3"/>
      <c r="Z56" s="3"/>
      <c r="AA56" s="3"/>
      <c r="AB56" s="1"/>
      <c r="AC56" s="2"/>
      <c r="AD56" s="3">
        <v>91</v>
      </c>
      <c r="AE56" s="3">
        <v>75</v>
      </c>
      <c r="AF56" s="3">
        <v>139</v>
      </c>
      <c r="AG56" s="1">
        <v>32</v>
      </c>
      <c r="AH56" s="2"/>
      <c r="AI56" s="3">
        <v>102</v>
      </c>
      <c r="AJ56" s="3">
        <v>58</v>
      </c>
      <c r="AK56" s="3">
        <v>49</v>
      </c>
      <c r="AL56" s="1">
        <v>104</v>
      </c>
      <c r="AM56" s="2"/>
      <c r="AN56" s="3">
        <v>120</v>
      </c>
      <c r="AO56" s="3">
        <v>43</v>
      </c>
      <c r="AP56" s="3">
        <v>30</v>
      </c>
      <c r="AQ56" s="1"/>
      <c r="AR56" s="2"/>
      <c r="AS56" s="3">
        <v>140</v>
      </c>
      <c r="AT56" s="3">
        <v>96</v>
      </c>
      <c r="AU56" s="3">
        <v>181</v>
      </c>
      <c r="AV56" s="1">
        <v>13</v>
      </c>
      <c r="AW56" s="2"/>
      <c r="AX56" s="3">
        <v>20</v>
      </c>
      <c r="AY56" s="3">
        <v>13</v>
      </c>
      <c r="AZ56" s="3">
        <v>174</v>
      </c>
      <c r="BA56" s="1">
        <v>20</v>
      </c>
      <c r="BB56" s="2"/>
      <c r="BC56" s="3">
        <v>150</v>
      </c>
      <c r="BD56" s="3">
        <v>5</v>
      </c>
      <c r="BE56" s="3">
        <v>168</v>
      </c>
      <c r="BF56" s="1"/>
      <c r="BG56" s="2"/>
      <c r="BH56" s="3"/>
      <c r="BI56" s="3"/>
      <c r="BJ56" s="3"/>
      <c r="BK56" s="1"/>
      <c r="BL56" s="2"/>
      <c r="BM56" s="3"/>
      <c r="BN56" s="3"/>
      <c r="BO56" s="3"/>
      <c r="BP56" s="1"/>
      <c r="BQ56" s="2"/>
      <c r="BR56" s="3"/>
      <c r="BS56" s="3"/>
      <c r="BT56" s="3"/>
      <c r="BU56" s="1"/>
      <c r="BV56" s="2"/>
      <c r="BW56" s="3"/>
      <c r="BX56" s="3"/>
      <c r="BY56" s="3"/>
      <c r="BZ56" s="1"/>
      <c r="CA56" s="2"/>
      <c r="CB56" s="3"/>
      <c r="CC56" s="3"/>
      <c r="CD56" s="3"/>
      <c r="CE56" s="1"/>
      <c r="CF56" s="2"/>
      <c r="CG56" s="3"/>
      <c r="CH56" s="3"/>
      <c r="CI56" s="3"/>
      <c r="CJ56" s="1"/>
      <c r="CK56" s="2"/>
      <c r="CL56" s="3"/>
      <c r="CM56" s="3"/>
      <c r="CN56" s="3"/>
      <c r="CO56" s="1"/>
      <c r="CP56" s="2"/>
      <c r="CQ56" s="3"/>
      <c r="CR56" s="3"/>
      <c r="CS56" s="3"/>
      <c r="CT56" s="1"/>
      <c r="CU56" s="2"/>
      <c r="CV56" s="3"/>
      <c r="CW56" s="3"/>
      <c r="CX56" s="3"/>
      <c r="CY56" s="1"/>
      <c r="CZ56" s="2"/>
      <c r="DA56" s="3"/>
      <c r="DB56" s="3"/>
      <c r="DC56" s="3"/>
      <c r="DD56" s="1"/>
      <c r="DE56" s="2"/>
      <c r="DF56" s="3"/>
      <c r="DG56" s="3"/>
      <c r="DH56" s="3"/>
      <c r="DI56" s="1"/>
      <c r="DJ56" s="2"/>
      <c r="DK56" s="3"/>
      <c r="DL56" s="3"/>
      <c r="DM56" s="3"/>
      <c r="DN56" s="1"/>
      <c r="DO56" s="2"/>
      <c r="DP56" s="3"/>
      <c r="DQ56" s="3"/>
      <c r="DR56" s="3"/>
      <c r="DS56" s="1"/>
      <c r="DT56" s="2"/>
      <c r="DU56" s="3"/>
      <c r="DV56" s="3"/>
      <c r="DW56" s="3"/>
      <c r="DX56" s="1"/>
      <c r="DY56" s="2"/>
      <c r="DZ56" s="3"/>
      <c r="EA56" s="3"/>
      <c r="EB56" s="3"/>
      <c r="EC56" s="1"/>
      <c r="ED56" s="2"/>
      <c r="EE56" s="115">
        <f t="shared" si="13"/>
        <v>2820</v>
      </c>
      <c r="EF56" s="117"/>
    </row>
    <row r="57" spans="1:136" ht="13.8">
      <c r="A57" s="98" t="str">
        <f t="shared" si="12"/>
        <v>Jiří BlínPrůměr konečných bodů na kolo</v>
      </c>
      <c r="B57" s="99" t="s">
        <v>58</v>
      </c>
      <c r="C57" s="103"/>
      <c r="D57" s="105" t="s">
        <v>49</v>
      </c>
      <c r="E57" s="84">
        <f>IF(E56&lt;&gt;"",AVERAGE($E56:E56),"")</f>
        <v>43</v>
      </c>
      <c r="F57" s="84">
        <f>IF(F56&lt;&gt;"",AVERAGE($E56:F56),"")</f>
        <v>72</v>
      </c>
      <c r="G57" s="84">
        <f>IF(G56&lt;&gt;"",AVERAGE($E56:G56),"")</f>
        <v>58</v>
      </c>
      <c r="H57" s="84">
        <f>IF(H56&lt;&gt;"",AVERAGE($E56:H56),"")</f>
        <v>46.25</v>
      </c>
      <c r="I57" s="129" t="str">
        <f>IF(I56&lt;&gt;"",AVERAGE($E56:I56),"")</f>
        <v/>
      </c>
      <c r="J57" s="84">
        <f>IF(J56&lt;&gt;"",AVERAGE($E56:J56),"")</f>
        <v>37</v>
      </c>
      <c r="K57" s="84">
        <f>IF(K56&lt;&gt;"",AVERAGE($E56:K56),"")</f>
        <v>42.166666666666664</v>
      </c>
      <c r="L57" s="84">
        <f>IF(L56&lt;&gt;"",AVERAGE($E56:L56),"")</f>
        <v>56.857142857142854</v>
      </c>
      <c r="M57" s="84" t="str">
        <f>IF(M56&lt;&gt;"",AVERAGE($E56:M56),"")</f>
        <v/>
      </c>
      <c r="N57" s="129" t="str">
        <f>IF(N56&lt;&gt;"",AVERAGE($E56:N56),"")</f>
        <v/>
      </c>
      <c r="O57" s="84">
        <f>IF(O56&lt;&gt;"",AVERAGE($E56:O56),"")</f>
        <v>51.875</v>
      </c>
      <c r="P57" s="84">
        <f>IF(P56&lt;&gt;"",AVERAGE($E56:P56),"")</f>
        <v>48.888888888888886</v>
      </c>
      <c r="Q57" s="84">
        <f>IF(Q56&lt;&gt;"",AVERAGE($E56:Q56),"")</f>
        <v>58.3</v>
      </c>
      <c r="R57" s="84">
        <f>IF(R56&lt;&gt;"",AVERAGE($E56:R56),"")</f>
        <v>64.36363636363636</v>
      </c>
      <c r="S57" s="129" t="str">
        <f>IF(S56&lt;&gt;"",AVERAGE($E56:S56),"")</f>
        <v/>
      </c>
      <c r="T57" s="84" t="str">
        <f>IF(T56&lt;&gt;"",AVERAGE($E56:T56),"")</f>
        <v/>
      </c>
      <c r="U57" s="84" t="str">
        <f>IF(U56&lt;&gt;"",AVERAGE($E56:U56),"")</f>
        <v/>
      </c>
      <c r="V57" s="84">
        <f>IF(V56&lt;&gt;"",AVERAGE($E56:V56),"")</f>
        <v>65.833333333333329</v>
      </c>
      <c r="W57" s="84">
        <f>IF(W56&lt;&gt;"",AVERAGE($E56:W56),"")</f>
        <v>75.692307692307693</v>
      </c>
      <c r="X57" s="129">
        <f>IF(X56&lt;&gt;"",AVERAGE($E56:X56),"")</f>
        <v>71.214285714285708</v>
      </c>
      <c r="Y57" s="84" t="str">
        <f>IF(Y56&lt;&gt;"",AVERAGE($E56:Y56),"")</f>
        <v/>
      </c>
      <c r="Z57" s="84" t="str">
        <f>IF(Z56&lt;&gt;"",AVERAGE($E56:Z56),"")</f>
        <v/>
      </c>
      <c r="AA57" s="84" t="str">
        <f>IF(AA56&lt;&gt;"",AVERAGE($E56:AA56),"")</f>
        <v/>
      </c>
      <c r="AB57" s="84" t="str">
        <f>IF(AB56&lt;&gt;"",AVERAGE($E56:AB56),"")</f>
        <v/>
      </c>
      <c r="AC57" s="129" t="str">
        <f>IF(AC56&lt;&gt;"",AVERAGE($E56:AC56),"")</f>
        <v/>
      </c>
      <c r="AD57" s="84">
        <f>IF(AD56&lt;&gt;"",AVERAGE($E56:AD56),"")</f>
        <v>72.533333333333331</v>
      </c>
      <c r="AE57" s="84">
        <f>IF(AE56&lt;&gt;"",AVERAGE($E56:AE56),"")</f>
        <v>72.6875</v>
      </c>
      <c r="AF57" s="84">
        <f>IF(AF56&lt;&gt;"",AVERAGE($E56:AF56),"")</f>
        <v>76.588235294117652</v>
      </c>
      <c r="AG57" s="84">
        <f>IF(AG56&lt;&gt;"",AVERAGE($E56:AG56),"")</f>
        <v>74.111111111111114</v>
      </c>
      <c r="AH57" s="129" t="str">
        <f>IF(AH56&lt;&gt;"",AVERAGE($E56:AH56),"")</f>
        <v/>
      </c>
      <c r="AI57" s="84">
        <f>IF(AI56&lt;&gt;"",AVERAGE($E56:AI56),"")</f>
        <v>75.578947368421055</v>
      </c>
      <c r="AJ57" s="84">
        <f>IF(AJ56&lt;&gt;"",AVERAGE($E56:AJ56),"")</f>
        <v>74.7</v>
      </c>
      <c r="AK57" s="84">
        <f>IF(AK56&lt;&gt;"",AVERAGE($E56:AK56),"")</f>
        <v>73.476190476190482</v>
      </c>
      <c r="AL57" s="84">
        <f>IF(AL56&lt;&gt;"",AVERAGE($E56:AL56),"")</f>
        <v>74.86363636363636</v>
      </c>
      <c r="AM57" s="129" t="str">
        <f>IF(AM56&lt;&gt;"",AVERAGE($E56:AM56),"")</f>
        <v/>
      </c>
      <c r="AN57" s="84">
        <f>IF(AN56&lt;&gt;"",AVERAGE($E56:AN56),"")</f>
        <v>76.826086956521735</v>
      </c>
      <c r="AO57" s="84">
        <f>IF(AO56&lt;&gt;"",AVERAGE($E56:AO56),"")</f>
        <v>75.416666666666671</v>
      </c>
      <c r="AP57" s="84">
        <f>IF(AP56&lt;&gt;"",AVERAGE($E56:AP56),"")</f>
        <v>73.599999999999994</v>
      </c>
      <c r="AQ57" s="84" t="str">
        <f>IF(AQ56&lt;&gt;"",AVERAGE($E56:AQ56),"")</f>
        <v/>
      </c>
      <c r="AR57" s="129" t="str">
        <f>IF(AR56&lt;&gt;"",AVERAGE($E56:AR56),"")</f>
        <v/>
      </c>
      <c r="AS57" s="84">
        <f>IF(AS56&lt;&gt;"",AVERAGE($E56:AS56),"")</f>
        <v>76.15384615384616</v>
      </c>
      <c r="AT57" s="84">
        <f>IF(AT56&lt;&gt;"",AVERAGE($E56:AT56),"")</f>
        <v>76.888888888888886</v>
      </c>
      <c r="AU57" s="84">
        <f>IF(AU56&lt;&gt;"",AVERAGE($E56:AU56),"")</f>
        <v>80.607142857142861</v>
      </c>
      <c r="AV57" s="84">
        <f>IF(AV56&lt;&gt;"",AVERAGE($E56:AV56),"")</f>
        <v>78.275862068965523</v>
      </c>
      <c r="AW57" s="129" t="str">
        <f>IF(AW56&lt;&gt;"",AVERAGE($E56:AW56),"")</f>
        <v/>
      </c>
      <c r="AX57" s="84">
        <f>IF(AX56&lt;&gt;"",AVERAGE($E56:AX56),"")</f>
        <v>76.333333333333329</v>
      </c>
      <c r="AY57" s="84">
        <f>IF(AY56&lt;&gt;"",AVERAGE($E56:AY56),"")</f>
        <v>74.290322580645167</v>
      </c>
      <c r="AZ57" s="84">
        <f>IF(AZ56&lt;&gt;"",AVERAGE($E56:AZ56),"")</f>
        <v>77.40625</v>
      </c>
      <c r="BA57" s="84">
        <f>IF(BA56&lt;&gt;"",AVERAGE($E56:BA56),"")</f>
        <v>75.666666666666671</v>
      </c>
      <c r="BB57" s="129" t="str">
        <f>IF(BB56&lt;&gt;"",AVERAGE($E56:BB56),"")</f>
        <v/>
      </c>
      <c r="BC57" s="84">
        <f>IF(BC56&lt;&gt;"",AVERAGE($E56:BC56),"")</f>
        <v>77.852941176470594</v>
      </c>
      <c r="BD57" s="84">
        <f>IF(BD56&lt;&gt;"",AVERAGE($E56:BD56),"")</f>
        <v>75.771428571428572</v>
      </c>
      <c r="BE57" s="84">
        <f>IF(BE56&lt;&gt;"",AVERAGE($E56:BE56),"")</f>
        <v>78.333333333333329</v>
      </c>
      <c r="BF57" s="84" t="str">
        <f>IF(BF56&lt;&gt;"",AVERAGE($E56:BF56),"")</f>
        <v/>
      </c>
      <c r="BG57" s="129" t="str">
        <f>IF(BG56&lt;&gt;"",AVERAGE($E56:BG56),"")</f>
        <v/>
      </c>
      <c r="BH57" s="84" t="str">
        <f>IF(BH56&lt;&gt;"",AVERAGE($E56:BH56),"")</f>
        <v/>
      </c>
      <c r="BI57" s="84" t="str">
        <f>IF(BI56&lt;&gt;"",AVERAGE($E56:BI56),"")</f>
        <v/>
      </c>
      <c r="BJ57" s="84" t="str">
        <f>IF(BJ56&lt;&gt;"",AVERAGE($E56:BJ56),"")</f>
        <v/>
      </c>
      <c r="BK57" s="84" t="str">
        <f>IF(BK56&lt;&gt;"",AVERAGE($E56:BK56),"")</f>
        <v/>
      </c>
      <c r="BL57" s="129" t="str">
        <f>IF(BL56&lt;&gt;"",AVERAGE($E56:BL56),"")</f>
        <v/>
      </c>
      <c r="BM57" s="84" t="str">
        <f>IF(BM56&lt;&gt;"",AVERAGE($E56:BM56),"")</f>
        <v/>
      </c>
      <c r="BN57" s="84" t="str">
        <f>IF(BN56&lt;&gt;"",AVERAGE($E56:BN56),"")</f>
        <v/>
      </c>
      <c r="BO57" s="84" t="str">
        <f>IF(BO56&lt;&gt;"",AVERAGE($E56:BO56),"")</f>
        <v/>
      </c>
      <c r="BP57" s="84" t="str">
        <f>IF(BP56&lt;&gt;"",AVERAGE($E56:BP56),"")</f>
        <v/>
      </c>
      <c r="BQ57" s="129" t="str">
        <f>IF(BQ56&lt;&gt;"",AVERAGE($E56:BQ56),"")</f>
        <v/>
      </c>
      <c r="BR57" s="84" t="str">
        <f>IF(BR56&lt;&gt;"",AVERAGE($E56:BR56),"")</f>
        <v/>
      </c>
      <c r="BS57" s="84" t="str">
        <f>IF(BS56&lt;&gt;"",AVERAGE($E56:BS56),"")</f>
        <v/>
      </c>
      <c r="BT57" s="84" t="str">
        <f>IF(BT56&lt;&gt;"",AVERAGE($E56:BT56),"")</f>
        <v/>
      </c>
      <c r="BU57" s="84" t="str">
        <f>IF(BU56&lt;&gt;"",AVERAGE($E56:BU56),"")</f>
        <v/>
      </c>
      <c r="BV57" s="129" t="str">
        <f>IF(BV56&lt;&gt;"",AVERAGE($E56:BV56),"")</f>
        <v/>
      </c>
      <c r="BW57" s="84" t="str">
        <f>IF(BW56&lt;&gt;"",AVERAGE($E56:BW56),"")</f>
        <v/>
      </c>
      <c r="BX57" s="84" t="str">
        <f>IF(BX56&lt;&gt;"",AVERAGE($E56:BX56),"")</f>
        <v/>
      </c>
      <c r="BY57" s="84" t="str">
        <f>IF(BY56&lt;&gt;"",AVERAGE($E56:BY56),"")</f>
        <v/>
      </c>
      <c r="BZ57" s="84" t="str">
        <f>IF(BZ56&lt;&gt;"",AVERAGE($E56:BZ56),"")</f>
        <v/>
      </c>
      <c r="CA57" s="129" t="str">
        <f>IF(CA56&lt;&gt;"",AVERAGE($E56:CA56),"")</f>
        <v/>
      </c>
      <c r="CB57" s="84" t="str">
        <f>IF(CB56&lt;&gt;"",AVERAGE($E56:CB56),"")</f>
        <v/>
      </c>
      <c r="CC57" s="84" t="str">
        <f>IF(CC56&lt;&gt;"",AVERAGE($E56:CC56),"")</f>
        <v/>
      </c>
      <c r="CD57" s="84" t="str">
        <f>IF(CD56&lt;&gt;"",AVERAGE($E56:CD56),"")</f>
        <v/>
      </c>
      <c r="CE57" s="84" t="str">
        <f>IF(CE56&lt;&gt;"",AVERAGE($E56:CE56),"")</f>
        <v/>
      </c>
      <c r="CF57" s="129" t="str">
        <f>IF(CF56&lt;&gt;"",AVERAGE($E56:CF56),"")</f>
        <v/>
      </c>
      <c r="CG57" s="84" t="str">
        <f>IF(CG56&lt;&gt;"",AVERAGE($E56:CG56),"")</f>
        <v/>
      </c>
      <c r="CH57" s="84" t="str">
        <f>IF(CH56&lt;&gt;"",AVERAGE($E56:CH56),"")</f>
        <v/>
      </c>
      <c r="CI57" s="84" t="str">
        <f>IF(CI56&lt;&gt;"",AVERAGE($E56:CI56),"")</f>
        <v/>
      </c>
      <c r="CJ57" s="84" t="str">
        <f>IF(CJ56&lt;&gt;"",AVERAGE($E56:CJ56),"")</f>
        <v/>
      </c>
      <c r="CK57" s="129" t="str">
        <f>IF(CK56&lt;&gt;"",AVERAGE($E56:CK56),"")</f>
        <v/>
      </c>
      <c r="CL57" s="84" t="str">
        <f>IF(CL56&lt;&gt;"",AVERAGE($E56:CL56),"")</f>
        <v/>
      </c>
      <c r="CM57" s="84" t="str">
        <f>IF(CM56&lt;&gt;"",AVERAGE($E56:CM56),"")</f>
        <v/>
      </c>
      <c r="CN57" s="84" t="str">
        <f>IF(CN56&lt;&gt;"",AVERAGE($E56:CN56),"")</f>
        <v/>
      </c>
      <c r="CO57" s="84" t="str">
        <f>IF(CO56&lt;&gt;"",AVERAGE($E56:CO56),"")</f>
        <v/>
      </c>
      <c r="CP57" s="129" t="str">
        <f>IF(CP56&lt;&gt;"",AVERAGE($E56:CP56),"")</f>
        <v/>
      </c>
      <c r="CQ57" s="84" t="str">
        <f>IF(CQ56&lt;&gt;"",AVERAGE($E56:CQ56),"")</f>
        <v/>
      </c>
      <c r="CR57" s="84" t="str">
        <f>IF(CR56&lt;&gt;"",AVERAGE($E56:CR56),"")</f>
        <v/>
      </c>
      <c r="CS57" s="84" t="str">
        <f>IF(CS56&lt;&gt;"",AVERAGE($E56:CS56),"")</f>
        <v/>
      </c>
      <c r="CT57" s="84" t="str">
        <f>IF(CT56&lt;&gt;"",AVERAGE($E56:CT56),"")</f>
        <v/>
      </c>
      <c r="CU57" s="129" t="str">
        <f>IF(CU56&lt;&gt;"",AVERAGE($E56:CU56),"")</f>
        <v/>
      </c>
      <c r="CV57" s="84" t="str">
        <f>IF(CV56&lt;&gt;"",AVERAGE($E56:CV56),"")</f>
        <v/>
      </c>
      <c r="CW57" s="84" t="str">
        <f>IF(CW56&lt;&gt;"",AVERAGE($E56:CW56),"")</f>
        <v/>
      </c>
      <c r="CX57" s="84" t="str">
        <f>IF(CX56&lt;&gt;"",AVERAGE($E56:CX56),"")</f>
        <v/>
      </c>
      <c r="CY57" s="84" t="str">
        <f>IF(CY56&lt;&gt;"",AVERAGE($E56:CY56),"")</f>
        <v/>
      </c>
      <c r="CZ57" s="129" t="str">
        <f>IF(CZ56&lt;&gt;"",AVERAGE($E56:CZ56),"")</f>
        <v/>
      </c>
      <c r="DA57" s="84" t="str">
        <f>IF(DA56&lt;&gt;"",AVERAGE($E56:DA56),"")</f>
        <v/>
      </c>
      <c r="DB57" s="84" t="str">
        <f>IF(DB56&lt;&gt;"",AVERAGE($E56:DB56),"")</f>
        <v/>
      </c>
      <c r="DC57" s="84" t="str">
        <f>IF(DC56&lt;&gt;"",AVERAGE($E56:DC56),"")</f>
        <v/>
      </c>
      <c r="DD57" s="84" t="str">
        <f>IF(DD56&lt;&gt;"",AVERAGE($E56:DD56),"")</f>
        <v/>
      </c>
      <c r="DE57" s="129" t="str">
        <f>IF(DE56&lt;&gt;"",AVERAGE($E56:DE56),"")</f>
        <v/>
      </c>
      <c r="DF57" s="84" t="str">
        <f>IF(DF56&lt;&gt;"",AVERAGE($E56:DF56),"")</f>
        <v/>
      </c>
      <c r="DG57" s="84" t="str">
        <f>IF(DG56&lt;&gt;"",AVERAGE($E56:DG56),"")</f>
        <v/>
      </c>
      <c r="DH57" s="84" t="str">
        <f>IF(DH56&lt;&gt;"",AVERAGE($E56:DH56),"")</f>
        <v/>
      </c>
      <c r="DI57" s="84" t="str">
        <f>IF(DI56&lt;&gt;"",AVERAGE($E56:DI56),"")</f>
        <v/>
      </c>
      <c r="DJ57" s="129" t="str">
        <f>IF(DJ56&lt;&gt;"",AVERAGE($E56:DJ56),"")</f>
        <v/>
      </c>
      <c r="DK57" s="84" t="str">
        <f>IF(DK56&lt;&gt;"",AVERAGE($E56:DK56),"")</f>
        <v/>
      </c>
      <c r="DL57" s="84" t="str">
        <f>IF(DL56&lt;&gt;"",AVERAGE($E56:DL56),"")</f>
        <v/>
      </c>
      <c r="DM57" s="84" t="str">
        <f>IF(DM56&lt;&gt;"",AVERAGE($E56:DM56),"")</f>
        <v/>
      </c>
      <c r="DN57" s="84" t="str">
        <f>IF(DN56&lt;&gt;"",AVERAGE($E56:DN56),"")</f>
        <v/>
      </c>
      <c r="DO57" s="129" t="str">
        <f>IF(DO56&lt;&gt;"",AVERAGE($E56:DO56),"")</f>
        <v/>
      </c>
      <c r="DP57" s="84" t="str">
        <f>IF(DP56&lt;&gt;"",AVERAGE($E56:DP56),"")</f>
        <v/>
      </c>
      <c r="DQ57" s="84" t="str">
        <f>IF(DQ56&lt;&gt;"",AVERAGE($E56:DQ56),"")</f>
        <v/>
      </c>
      <c r="DR57" s="84" t="str">
        <f>IF(DR56&lt;&gt;"",AVERAGE($E56:DR56),"")</f>
        <v/>
      </c>
      <c r="DS57" s="84" t="str">
        <f>IF(DS56&lt;&gt;"",AVERAGE($E56:DS56),"")</f>
        <v/>
      </c>
      <c r="DT57" s="129" t="str">
        <f>IF(DT56&lt;&gt;"",AVERAGE($E56:DT56),"")</f>
        <v/>
      </c>
      <c r="DU57" s="84" t="str">
        <f>IF(DU56&lt;&gt;"",AVERAGE($E56:DU56),"")</f>
        <v/>
      </c>
      <c r="DV57" s="84" t="str">
        <f>IF(DV56&lt;&gt;"",AVERAGE($E56:DV56),"")</f>
        <v/>
      </c>
      <c r="DW57" s="84" t="str">
        <f>IF(DW56&lt;&gt;"",AVERAGE($E56:DW56),"")</f>
        <v/>
      </c>
      <c r="DX57" s="84" t="str">
        <f>IF(DX56&lt;&gt;"",AVERAGE($E56:DX56),"")</f>
        <v/>
      </c>
      <c r="DY57" s="129" t="str">
        <f>IF(DY56&lt;&gt;"",AVERAGE($E56:DY56),"")</f>
        <v/>
      </c>
      <c r="DZ57" s="84" t="str">
        <f>IF(DZ56&lt;&gt;"",AVERAGE($E56:DZ56),"")</f>
        <v/>
      </c>
      <c r="EA57" s="84" t="str">
        <f>IF(EA56&lt;&gt;"",AVERAGE($E56:EA56),"")</f>
        <v/>
      </c>
      <c r="EB57" s="84" t="str">
        <f>IF(EB56&lt;&gt;"",AVERAGE($E56:EB56),"")</f>
        <v/>
      </c>
      <c r="EC57" s="84" t="str">
        <f>IF(EC56&lt;&gt;"",AVERAGE($E56:EC56),"")</f>
        <v/>
      </c>
      <c r="ED57" s="129" t="str">
        <f>IF(ED56&lt;&gt;"",AVERAGE($E56:ED56),"")</f>
        <v/>
      </c>
      <c r="EE57" s="118">
        <f>IF(OR(SUM(Jiří_Blín)&lt;1),-90000,EE56/COUNT(E57:ED57))</f>
        <v>78.333333333333329</v>
      </c>
      <c r="EF57" s="119"/>
    </row>
    <row r="58" spans="1:136" ht="14.4" thickBot="1">
      <c r="A58" s="98" t="str">
        <f t="shared" si="12"/>
        <v>Jiří BlínPočet šipek</v>
      </c>
      <c r="B58" s="99" t="s">
        <v>58</v>
      </c>
      <c r="C58" s="106"/>
      <c r="D58" s="70" t="s">
        <v>44</v>
      </c>
      <c r="E58" s="4"/>
      <c r="F58" s="4"/>
      <c r="G58" s="4"/>
      <c r="H58" s="4"/>
      <c r="I58" s="5"/>
      <c r="J58" s="4"/>
      <c r="K58" s="4"/>
      <c r="L58" s="4"/>
      <c r="M58" s="4"/>
      <c r="N58" s="5"/>
      <c r="O58" s="4"/>
      <c r="P58" s="4"/>
      <c r="Q58" s="4"/>
      <c r="R58" s="4"/>
      <c r="S58" s="5"/>
      <c r="T58" s="4"/>
      <c r="U58" s="4"/>
      <c r="V58" s="4"/>
      <c r="W58" s="4"/>
      <c r="X58" s="5"/>
      <c r="Y58" s="4"/>
      <c r="Z58" s="4"/>
      <c r="AA58" s="4"/>
      <c r="AB58" s="4"/>
      <c r="AC58" s="5"/>
      <c r="AD58" s="4"/>
      <c r="AE58" s="4"/>
      <c r="AF58" s="4"/>
      <c r="AG58" s="4"/>
      <c r="AH58" s="5"/>
      <c r="AI58" s="4"/>
      <c r="AJ58" s="4"/>
      <c r="AK58" s="4"/>
      <c r="AL58" s="4"/>
      <c r="AM58" s="5"/>
      <c r="AN58" s="4"/>
      <c r="AO58" s="4"/>
      <c r="AP58" s="4"/>
      <c r="AQ58" s="4"/>
      <c r="AR58" s="5"/>
      <c r="AS58" s="4"/>
      <c r="AT58" s="4"/>
      <c r="AU58" s="4"/>
      <c r="AV58" s="4"/>
      <c r="AW58" s="5"/>
      <c r="AX58" s="4"/>
      <c r="AY58" s="4"/>
      <c r="AZ58" s="4"/>
      <c r="BA58" s="4"/>
      <c r="BB58" s="5"/>
      <c r="BC58" s="4"/>
      <c r="BD58" s="4"/>
      <c r="BE58" s="4"/>
      <c r="BF58" s="4"/>
      <c r="BG58" s="5"/>
      <c r="BH58" s="4"/>
      <c r="BI58" s="4"/>
      <c r="BJ58" s="4"/>
      <c r="BK58" s="4"/>
      <c r="BL58" s="5"/>
      <c r="BM58" s="4"/>
      <c r="BN58" s="4"/>
      <c r="BO58" s="4"/>
      <c r="BP58" s="4"/>
      <c r="BQ58" s="5"/>
      <c r="BR58" s="4"/>
      <c r="BS58" s="4"/>
      <c r="BT58" s="4"/>
      <c r="BU58" s="4"/>
      <c r="BV58" s="5"/>
      <c r="BW58" s="4"/>
      <c r="BX58" s="4"/>
      <c r="BY58" s="4"/>
      <c r="BZ58" s="4"/>
      <c r="CA58" s="5"/>
      <c r="CB58" s="4"/>
      <c r="CC58" s="4"/>
      <c r="CD58" s="4"/>
      <c r="CE58" s="4"/>
      <c r="CF58" s="5"/>
      <c r="CG58" s="4"/>
      <c r="CH58" s="4"/>
      <c r="CI58" s="4"/>
      <c r="CJ58" s="4"/>
      <c r="CK58" s="5"/>
      <c r="CL58" s="4"/>
      <c r="CM58" s="4"/>
      <c r="CN58" s="4"/>
      <c r="CO58" s="4"/>
      <c r="CP58" s="5"/>
      <c r="CQ58" s="4"/>
      <c r="CR58" s="4"/>
      <c r="CS58" s="4"/>
      <c r="CT58" s="4"/>
      <c r="CU58" s="5"/>
      <c r="CV58" s="4"/>
      <c r="CW58" s="4"/>
      <c r="CX58" s="4"/>
      <c r="CY58" s="4"/>
      <c r="CZ58" s="5"/>
      <c r="DA58" s="4"/>
      <c r="DB58" s="4"/>
      <c r="DC58" s="4"/>
      <c r="DD58" s="4"/>
      <c r="DE58" s="5"/>
      <c r="DF58" s="4"/>
      <c r="DG58" s="4"/>
      <c r="DH58" s="4"/>
      <c r="DI58" s="4"/>
      <c r="DJ58" s="5"/>
      <c r="DK58" s="4"/>
      <c r="DL58" s="4"/>
      <c r="DM58" s="4"/>
      <c r="DN58" s="4"/>
      <c r="DO58" s="5"/>
      <c r="DP58" s="4"/>
      <c r="DQ58" s="4"/>
      <c r="DR58" s="4"/>
      <c r="DS58" s="4"/>
      <c r="DT58" s="5"/>
      <c r="DU58" s="4"/>
      <c r="DV58" s="4"/>
      <c r="DW58" s="4"/>
      <c r="DX58" s="4"/>
      <c r="DY58" s="5"/>
      <c r="DZ58" s="4"/>
      <c r="EA58" s="4"/>
      <c r="EB58" s="4"/>
      <c r="EC58" s="4"/>
      <c r="ED58" s="5"/>
      <c r="EE58" s="120">
        <f>IF(OR(SUM(Jiří_Blín)&lt;1),-90000,SUM(E58:ED58))</f>
        <v>0</v>
      </c>
      <c r="EF58" s="121"/>
    </row>
    <row r="59" spans="1:136" ht="14.4" thickTop="1">
      <c r="A59" s="98" t="str">
        <f t="shared" ref="A59:A66" si="14">CONCATENATE($C$60," ",$C$61,D59)</f>
        <v>Adam ŠmídVýhry</v>
      </c>
      <c r="B59" s="99" t="s">
        <v>59</v>
      </c>
      <c r="C59" s="77">
        <f>Tabulka!B39</f>
        <v>0</v>
      </c>
      <c r="D59" s="77" t="s">
        <v>23</v>
      </c>
      <c r="E59" s="24">
        <v>0</v>
      </c>
      <c r="F59" s="24"/>
      <c r="G59" s="24"/>
      <c r="H59" s="24"/>
      <c r="I59" s="25"/>
      <c r="J59" s="24">
        <v>0</v>
      </c>
      <c r="K59" s="24"/>
      <c r="L59" s="24"/>
      <c r="M59" s="24"/>
      <c r="N59" s="25"/>
      <c r="O59" s="24">
        <v>0</v>
      </c>
      <c r="P59" s="24"/>
      <c r="Q59" s="24"/>
      <c r="R59" s="24"/>
      <c r="S59" s="25"/>
      <c r="T59" s="24"/>
      <c r="U59" s="24"/>
      <c r="V59" s="24"/>
      <c r="W59" s="24"/>
      <c r="X59" s="25"/>
      <c r="Y59" s="24">
        <v>0</v>
      </c>
      <c r="Z59" s="24"/>
      <c r="AA59" s="24"/>
      <c r="AB59" s="24"/>
      <c r="AC59" s="25"/>
      <c r="AD59" s="24">
        <v>0</v>
      </c>
      <c r="AE59" s="24"/>
      <c r="AF59" s="24"/>
      <c r="AG59" s="24"/>
      <c r="AH59" s="25"/>
      <c r="AI59" s="24">
        <v>0</v>
      </c>
      <c r="AJ59" s="24"/>
      <c r="AK59" s="24"/>
      <c r="AL59" s="24"/>
      <c r="AM59" s="25"/>
      <c r="AN59" s="24">
        <v>0</v>
      </c>
      <c r="AO59" s="24"/>
      <c r="AP59" s="24"/>
      <c r="AQ59" s="24"/>
      <c r="AR59" s="25"/>
      <c r="AS59" s="24"/>
      <c r="AT59" s="24"/>
      <c r="AU59" s="24"/>
      <c r="AV59" s="24"/>
      <c r="AW59" s="25"/>
      <c r="AX59" s="24">
        <v>0</v>
      </c>
      <c r="AY59" s="24"/>
      <c r="AZ59" s="24"/>
      <c r="BA59" s="24"/>
      <c r="BB59" s="25"/>
      <c r="BC59" s="24">
        <v>0</v>
      </c>
      <c r="BD59" s="24"/>
      <c r="BE59" s="24"/>
      <c r="BF59" s="24"/>
      <c r="BG59" s="25"/>
      <c r="BH59" s="24"/>
      <c r="BI59" s="24"/>
      <c r="BJ59" s="24"/>
      <c r="BK59" s="24"/>
      <c r="BL59" s="25"/>
      <c r="BM59" s="24"/>
      <c r="BN59" s="24"/>
      <c r="BO59" s="24"/>
      <c r="BP59" s="24"/>
      <c r="BQ59" s="25"/>
      <c r="BR59" s="24"/>
      <c r="BS59" s="24"/>
      <c r="BT59" s="24"/>
      <c r="BU59" s="24"/>
      <c r="BV59" s="25"/>
      <c r="BW59" s="24"/>
      <c r="BX59" s="24"/>
      <c r="BY59" s="24"/>
      <c r="BZ59" s="24"/>
      <c r="CA59" s="25"/>
      <c r="CB59" s="24"/>
      <c r="CC59" s="24"/>
      <c r="CD59" s="24"/>
      <c r="CE59" s="24"/>
      <c r="CF59" s="25"/>
      <c r="CG59" s="24"/>
      <c r="CH59" s="24"/>
      <c r="CI59" s="24"/>
      <c r="CJ59" s="24"/>
      <c r="CK59" s="25"/>
      <c r="CL59" s="24"/>
      <c r="CM59" s="24"/>
      <c r="CN59" s="24"/>
      <c r="CO59" s="24"/>
      <c r="CP59" s="25"/>
      <c r="CQ59" s="24"/>
      <c r="CR59" s="24"/>
      <c r="CS59" s="24"/>
      <c r="CT59" s="24"/>
      <c r="CU59" s="25"/>
      <c r="CV59" s="24"/>
      <c r="CW59" s="24"/>
      <c r="CX59" s="24"/>
      <c r="CY59" s="24"/>
      <c r="CZ59" s="25"/>
      <c r="DA59" s="24"/>
      <c r="DB59" s="24"/>
      <c r="DC59" s="24"/>
      <c r="DD59" s="24"/>
      <c r="DE59" s="25"/>
      <c r="DF59" s="24"/>
      <c r="DG59" s="24"/>
      <c r="DH59" s="24"/>
      <c r="DI59" s="24"/>
      <c r="DJ59" s="25"/>
      <c r="DK59" s="24"/>
      <c r="DL59" s="24"/>
      <c r="DM59" s="24"/>
      <c r="DN59" s="24"/>
      <c r="DO59" s="25"/>
      <c r="DP59" s="24"/>
      <c r="DQ59" s="24"/>
      <c r="DR59" s="24"/>
      <c r="DS59" s="24"/>
      <c r="DT59" s="25"/>
      <c r="DU59" s="24"/>
      <c r="DV59" s="24"/>
      <c r="DW59" s="24"/>
      <c r="DX59" s="24"/>
      <c r="DY59" s="25"/>
      <c r="DZ59" s="24"/>
      <c r="EA59" s="24"/>
      <c r="EB59" s="24"/>
      <c r="EC59" s="24"/>
      <c r="ED59" s="25"/>
      <c r="EE59" s="122">
        <f t="shared" ref="EE59:EE64" si="15">IF(SUM(Adam_Šmíd)&lt;1,-90000,SUM(C59:ED59))</f>
        <v>0</v>
      </c>
      <c r="EF59" s="123"/>
    </row>
    <row r="60" spans="1:136" ht="13.8">
      <c r="A60" s="98" t="str">
        <f t="shared" si="14"/>
        <v>Adam ŠmídProhry</v>
      </c>
      <c r="B60" s="99" t="s">
        <v>59</v>
      </c>
      <c r="C60" s="82" t="str">
        <f>Tabulka!B40</f>
        <v>Adam</v>
      </c>
      <c r="D60" s="107" t="s">
        <v>24</v>
      </c>
      <c r="E60" s="26">
        <v>1</v>
      </c>
      <c r="F60" s="26"/>
      <c r="G60" s="26"/>
      <c r="H60" s="26"/>
      <c r="I60" s="27"/>
      <c r="J60" s="26">
        <v>0</v>
      </c>
      <c r="K60" s="26"/>
      <c r="L60" s="26"/>
      <c r="M60" s="26"/>
      <c r="N60" s="27"/>
      <c r="O60" s="26">
        <v>0</v>
      </c>
      <c r="P60" s="26"/>
      <c r="Q60" s="26"/>
      <c r="R60" s="26"/>
      <c r="S60" s="27"/>
      <c r="T60" s="26"/>
      <c r="U60" s="26"/>
      <c r="V60" s="26"/>
      <c r="W60" s="26"/>
      <c r="X60" s="27"/>
      <c r="Y60" s="26">
        <v>2</v>
      </c>
      <c r="Z60" s="26"/>
      <c r="AA60" s="26"/>
      <c r="AB60" s="26"/>
      <c r="AC60" s="27"/>
      <c r="AD60" s="26">
        <v>0</v>
      </c>
      <c r="AE60" s="26"/>
      <c r="AF60" s="26"/>
      <c r="AG60" s="26"/>
      <c r="AH60" s="27"/>
      <c r="AI60" s="26">
        <v>3</v>
      </c>
      <c r="AJ60" s="26"/>
      <c r="AK60" s="26"/>
      <c r="AL60" s="26"/>
      <c r="AM60" s="27"/>
      <c r="AN60" s="26">
        <v>1</v>
      </c>
      <c r="AO60" s="26"/>
      <c r="AP60" s="26"/>
      <c r="AQ60" s="26"/>
      <c r="AR60" s="27"/>
      <c r="AS60" s="26"/>
      <c r="AT60" s="26"/>
      <c r="AU60" s="26"/>
      <c r="AV60" s="26"/>
      <c r="AW60" s="27"/>
      <c r="AX60" s="26">
        <v>1</v>
      </c>
      <c r="AY60" s="26"/>
      <c r="AZ60" s="26"/>
      <c r="BA60" s="26"/>
      <c r="BB60" s="27"/>
      <c r="BC60" s="26">
        <v>1</v>
      </c>
      <c r="BD60" s="26"/>
      <c r="BE60" s="26"/>
      <c r="BF60" s="26"/>
      <c r="BG60" s="27"/>
      <c r="BH60" s="26"/>
      <c r="BI60" s="26"/>
      <c r="BJ60" s="26"/>
      <c r="BK60" s="26"/>
      <c r="BL60" s="27"/>
      <c r="BM60" s="26"/>
      <c r="BN60" s="26"/>
      <c r="BO60" s="26"/>
      <c r="BP60" s="26"/>
      <c r="BQ60" s="27"/>
      <c r="BR60" s="26"/>
      <c r="BS60" s="26"/>
      <c r="BT60" s="26"/>
      <c r="BU60" s="26"/>
      <c r="BV60" s="27"/>
      <c r="BW60" s="26"/>
      <c r="BX60" s="26"/>
      <c r="BY60" s="26"/>
      <c r="BZ60" s="26"/>
      <c r="CA60" s="27"/>
      <c r="CB60" s="26"/>
      <c r="CC60" s="26"/>
      <c r="CD60" s="26"/>
      <c r="CE60" s="26"/>
      <c r="CF60" s="27"/>
      <c r="CG60" s="26"/>
      <c r="CH60" s="26"/>
      <c r="CI60" s="26"/>
      <c r="CJ60" s="26"/>
      <c r="CK60" s="27"/>
      <c r="CL60" s="26"/>
      <c r="CM60" s="26"/>
      <c r="CN60" s="26"/>
      <c r="CO60" s="26"/>
      <c r="CP60" s="27"/>
      <c r="CQ60" s="26"/>
      <c r="CR60" s="26"/>
      <c r="CS60" s="26"/>
      <c r="CT60" s="26"/>
      <c r="CU60" s="27"/>
      <c r="CV60" s="26"/>
      <c r="CW60" s="26"/>
      <c r="CX60" s="26"/>
      <c r="CY60" s="26"/>
      <c r="CZ60" s="27"/>
      <c r="DA60" s="26"/>
      <c r="DB60" s="26"/>
      <c r="DC60" s="26"/>
      <c r="DD60" s="26"/>
      <c r="DE60" s="27"/>
      <c r="DF60" s="26"/>
      <c r="DG60" s="26"/>
      <c r="DH60" s="26"/>
      <c r="DI60" s="26"/>
      <c r="DJ60" s="27"/>
      <c r="DK60" s="26"/>
      <c r="DL60" s="26"/>
      <c r="DM60" s="26"/>
      <c r="DN60" s="26"/>
      <c r="DO60" s="27"/>
      <c r="DP60" s="26"/>
      <c r="DQ60" s="26"/>
      <c r="DR60" s="26"/>
      <c r="DS60" s="26"/>
      <c r="DT60" s="27"/>
      <c r="DU60" s="26"/>
      <c r="DV60" s="26"/>
      <c r="DW60" s="26"/>
      <c r="DX60" s="26"/>
      <c r="DY60" s="27"/>
      <c r="DZ60" s="26"/>
      <c r="EA60" s="26"/>
      <c r="EB60" s="26"/>
      <c r="EC60" s="26"/>
      <c r="ED60" s="27"/>
      <c r="EE60" s="124">
        <f t="shared" si="15"/>
        <v>9</v>
      </c>
      <c r="EF60" s="116">
        <f>SUM(EE59-EE60)</f>
        <v>-9</v>
      </c>
    </row>
    <row r="61" spans="1:136" ht="13.8">
      <c r="A61" s="98" t="str">
        <f t="shared" si="14"/>
        <v>Adam ŠmídPlaceno panáků</v>
      </c>
      <c r="B61" s="99" t="s">
        <v>59</v>
      </c>
      <c r="C61" s="82" t="str">
        <f>Tabulka!B41</f>
        <v>Šmíd</v>
      </c>
      <c r="D61" s="107" t="s">
        <v>39</v>
      </c>
      <c r="E61" s="26">
        <v>1</v>
      </c>
      <c r="F61" s="26"/>
      <c r="G61" s="26"/>
      <c r="H61" s="26"/>
      <c r="I61" s="27"/>
      <c r="J61" s="26">
        <v>0</v>
      </c>
      <c r="K61" s="26"/>
      <c r="L61" s="26"/>
      <c r="M61" s="26"/>
      <c r="N61" s="27"/>
      <c r="O61" s="26">
        <v>0</v>
      </c>
      <c r="P61" s="26"/>
      <c r="Q61" s="26"/>
      <c r="R61" s="26"/>
      <c r="S61" s="27"/>
      <c r="T61" s="26"/>
      <c r="U61" s="26"/>
      <c r="V61" s="26"/>
      <c r="W61" s="26"/>
      <c r="X61" s="27"/>
      <c r="Y61" s="26">
        <v>4</v>
      </c>
      <c r="Z61" s="26"/>
      <c r="AA61" s="26"/>
      <c r="AB61" s="26"/>
      <c r="AC61" s="27"/>
      <c r="AD61" s="26">
        <v>0</v>
      </c>
      <c r="AE61" s="26"/>
      <c r="AF61" s="26"/>
      <c r="AG61" s="26"/>
      <c r="AH61" s="27"/>
      <c r="AI61" s="26">
        <v>4</v>
      </c>
      <c r="AJ61" s="26"/>
      <c r="AK61" s="26"/>
      <c r="AL61" s="26"/>
      <c r="AM61" s="27"/>
      <c r="AN61" s="26">
        <v>1</v>
      </c>
      <c r="AO61" s="26"/>
      <c r="AP61" s="26"/>
      <c r="AQ61" s="26"/>
      <c r="AR61" s="27"/>
      <c r="AS61" s="26"/>
      <c r="AT61" s="26"/>
      <c r="AU61" s="26"/>
      <c r="AV61" s="26"/>
      <c r="AW61" s="27"/>
      <c r="AX61" s="26">
        <v>1</v>
      </c>
      <c r="AY61" s="26"/>
      <c r="AZ61" s="26"/>
      <c r="BA61" s="26"/>
      <c r="BB61" s="27"/>
      <c r="BC61" s="26">
        <v>1</v>
      </c>
      <c r="BD61" s="26"/>
      <c r="BE61" s="26"/>
      <c r="BF61" s="26"/>
      <c r="BG61" s="27"/>
      <c r="BH61" s="26"/>
      <c r="BI61" s="26"/>
      <c r="BJ61" s="26"/>
      <c r="BK61" s="26"/>
      <c r="BL61" s="27"/>
      <c r="BM61" s="26"/>
      <c r="BN61" s="26"/>
      <c r="BO61" s="26"/>
      <c r="BP61" s="26"/>
      <c r="BQ61" s="27"/>
      <c r="BR61" s="26"/>
      <c r="BS61" s="26"/>
      <c r="BT61" s="26"/>
      <c r="BU61" s="26"/>
      <c r="BV61" s="27"/>
      <c r="BW61" s="26"/>
      <c r="BX61" s="26"/>
      <c r="BY61" s="26"/>
      <c r="BZ61" s="26"/>
      <c r="CA61" s="27"/>
      <c r="CB61" s="26"/>
      <c r="CC61" s="26"/>
      <c r="CD61" s="26"/>
      <c r="CE61" s="26"/>
      <c r="CF61" s="27"/>
      <c r="CG61" s="26"/>
      <c r="CH61" s="26"/>
      <c r="CI61" s="26"/>
      <c r="CJ61" s="26"/>
      <c r="CK61" s="27"/>
      <c r="CL61" s="26"/>
      <c r="CM61" s="26"/>
      <c r="CN61" s="26"/>
      <c r="CO61" s="26"/>
      <c r="CP61" s="27"/>
      <c r="CQ61" s="26"/>
      <c r="CR61" s="26"/>
      <c r="CS61" s="26"/>
      <c r="CT61" s="26"/>
      <c r="CU61" s="27"/>
      <c r="CV61" s="26"/>
      <c r="CW61" s="26"/>
      <c r="CX61" s="26"/>
      <c r="CY61" s="26"/>
      <c r="CZ61" s="27"/>
      <c r="DA61" s="26"/>
      <c r="DB61" s="26"/>
      <c r="DC61" s="26"/>
      <c r="DD61" s="26"/>
      <c r="DE61" s="27"/>
      <c r="DF61" s="26"/>
      <c r="DG61" s="26"/>
      <c r="DH61" s="26"/>
      <c r="DI61" s="26"/>
      <c r="DJ61" s="27"/>
      <c r="DK61" s="26"/>
      <c r="DL61" s="26"/>
      <c r="DM61" s="26"/>
      <c r="DN61" s="26"/>
      <c r="DO61" s="27"/>
      <c r="DP61" s="26"/>
      <c r="DQ61" s="26"/>
      <c r="DR61" s="26"/>
      <c r="DS61" s="26"/>
      <c r="DT61" s="27"/>
      <c r="DU61" s="26"/>
      <c r="DV61" s="26"/>
      <c r="DW61" s="26"/>
      <c r="DX61" s="26"/>
      <c r="DY61" s="27"/>
      <c r="DZ61" s="26"/>
      <c r="EA61" s="26"/>
      <c r="EB61" s="26"/>
      <c r="EC61" s="26"/>
      <c r="ED61" s="27"/>
      <c r="EE61" s="124">
        <f t="shared" si="15"/>
        <v>12</v>
      </c>
      <c r="EF61" s="119"/>
    </row>
    <row r="62" spans="1:136" ht="13.8">
      <c r="A62" s="98" t="str">
        <f t="shared" si="14"/>
        <v>Adam ŠmídPřehozy</v>
      </c>
      <c r="B62" s="99" t="s">
        <v>59</v>
      </c>
      <c r="C62" s="82">
        <f>Tabulka!B42</f>
        <v>0</v>
      </c>
      <c r="D62" s="107" t="s">
        <v>25</v>
      </c>
      <c r="E62" s="26">
        <v>1</v>
      </c>
      <c r="F62" s="26"/>
      <c r="G62" s="26"/>
      <c r="H62" s="26"/>
      <c r="I62" s="27"/>
      <c r="J62" s="26">
        <v>1</v>
      </c>
      <c r="K62" s="26"/>
      <c r="L62" s="26"/>
      <c r="M62" s="26"/>
      <c r="N62" s="27"/>
      <c r="O62" s="26">
        <v>0</v>
      </c>
      <c r="P62" s="26"/>
      <c r="Q62" s="26"/>
      <c r="R62" s="26"/>
      <c r="S62" s="27"/>
      <c r="T62" s="26"/>
      <c r="U62" s="26"/>
      <c r="V62" s="26"/>
      <c r="W62" s="26"/>
      <c r="X62" s="27"/>
      <c r="Y62" s="26">
        <v>1</v>
      </c>
      <c r="Z62" s="26"/>
      <c r="AA62" s="26"/>
      <c r="AB62" s="26"/>
      <c r="AC62" s="27"/>
      <c r="AD62" s="26">
        <v>1</v>
      </c>
      <c r="AE62" s="26"/>
      <c r="AF62" s="26"/>
      <c r="AG62" s="26"/>
      <c r="AH62" s="27"/>
      <c r="AI62" s="26">
        <v>0</v>
      </c>
      <c r="AJ62" s="26"/>
      <c r="AK62" s="26"/>
      <c r="AL62" s="26"/>
      <c r="AM62" s="27"/>
      <c r="AN62" s="26">
        <v>0</v>
      </c>
      <c r="AO62" s="26"/>
      <c r="AP62" s="26"/>
      <c r="AQ62" s="26"/>
      <c r="AR62" s="27"/>
      <c r="AS62" s="26"/>
      <c r="AT62" s="26"/>
      <c r="AU62" s="26"/>
      <c r="AV62" s="26"/>
      <c r="AW62" s="27"/>
      <c r="AX62" s="26">
        <v>0</v>
      </c>
      <c r="AY62" s="26"/>
      <c r="AZ62" s="26"/>
      <c r="BA62" s="26"/>
      <c r="BB62" s="27"/>
      <c r="BC62" s="26">
        <v>1</v>
      </c>
      <c r="BD62" s="26"/>
      <c r="BE62" s="26"/>
      <c r="BF62" s="26"/>
      <c r="BG62" s="27"/>
      <c r="BH62" s="26"/>
      <c r="BI62" s="26"/>
      <c r="BJ62" s="26"/>
      <c r="BK62" s="26"/>
      <c r="BL62" s="27"/>
      <c r="BM62" s="26"/>
      <c r="BN62" s="26"/>
      <c r="BO62" s="26"/>
      <c r="BP62" s="26"/>
      <c r="BQ62" s="27"/>
      <c r="BR62" s="26"/>
      <c r="BS62" s="26"/>
      <c r="BT62" s="26"/>
      <c r="BU62" s="26"/>
      <c r="BV62" s="27"/>
      <c r="BW62" s="26"/>
      <c r="BX62" s="26"/>
      <c r="BY62" s="26"/>
      <c r="BZ62" s="26"/>
      <c r="CA62" s="27"/>
      <c r="CB62" s="26"/>
      <c r="CC62" s="26"/>
      <c r="CD62" s="26"/>
      <c r="CE62" s="26"/>
      <c r="CF62" s="27"/>
      <c r="CG62" s="26"/>
      <c r="CH62" s="26"/>
      <c r="CI62" s="26"/>
      <c r="CJ62" s="26"/>
      <c r="CK62" s="27"/>
      <c r="CL62" s="26"/>
      <c r="CM62" s="26"/>
      <c r="CN62" s="26"/>
      <c r="CO62" s="26"/>
      <c r="CP62" s="27"/>
      <c r="CQ62" s="26"/>
      <c r="CR62" s="26"/>
      <c r="CS62" s="26"/>
      <c r="CT62" s="26"/>
      <c r="CU62" s="27"/>
      <c r="CV62" s="26"/>
      <c r="CW62" s="26"/>
      <c r="CX62" s="26"/>
      <c r="CY62" s="26"/>
      <c r="CZ62" s="27"/>
      <c r="DA62" s="26"/>
      <c r="DB62" s="26"/>
      <c r="DC62" s="26"/>
      <c r="DD62" s="26"/>
      <c r="DE62" s="27"/>
      <c r="DF62" s="26"/>
      <c r="DG62" s="26"/>
      <c r="DH62" s="26"/>
      <c r="DI62" s="26"/>
      <c r="DJ62" s="27"/>
      <c r="DK62" s="26"/>
      <c r="DL62" s="26"/>
      <c r="DM62" s="26"/>
      <c r="DN62" s="26"/>
      <c r="DO62" s="27"/>
      <c r="DP62" s="26"/>
      <c r="DQ62" s="26"/>
      <c r="DR62" s="26"/>
      <c r="DS62" s="26"/>
      <c r="DT62" s="27"/>
      <c r="DU62" s="26"/>
      <c r="DV62" s="26"/>
      <c r="DW62" s="26"/>
      <c r="DX62" s="26"/>
      <c r="DY62" s="27"/>
      <c r="DZ62" s="26"/>
      <c r="EA62" s="26"/>
      <c r="EB62" s="26"/>
      <c r="EC62" s="26"/>
      <c r="ED62" s="27"/>
      <c r="EE62" s="124">
        <f t="shared" si="15"/>
        <v>5</v>
      </c>
      <c r="EF62" s="119"/>
    </row>
    <row r="63" spans="1:136" ht="13.8">
      <c r="A63" s="98" t="str">
        <f t="shared" si="14"/>
        <v>Adam ŠmídPoč. kol</v>
      </c>
      <c r="B63" s="99" t="s">
        <v>59</v>
      </c>
      <c r="C63" s="82">
        <f>Tabulka!B43</f>
        <v>0</v>
      </c>
      <c r="D63" s="107" t="s">
        <v>37</v>
      </c>
      <c r="E63" s="26">
        <v>4</v>
      </c>
      <c r="F63" s="26"/>
      <c r="G63" s="26"/>
      <c r="H63" s="26"/>
      <c r="I63" s="27"/>
      <c r="J63" s="26">
        <v>4</v>
      </c>
      <c r="K63" s="26"/>
      <c r="L63" s="26"/>
      <c r="M63" s="26"/>
      <c r="N63" s="27"/>
      <c r="O63" s="26">
        <v>4</v>
      </c>
      <c r="P63" s="26"/>
      <c r="Q63" s="26"/>
      <c r="R63" s="26"/>
      <c r="S63" s="27"/>
      <c r="T63" s="26"/>
      <c r="U63" s="26"/>
      <c r="V63" s="26"/>
      <c r="W63" s="26"/>
      <c r="X63" s="27"/>
      <c r="Y63" s="26">
        <v>3</v>
      </c>
      <c r="Z63" s="26"/>
      <c r="AA63" s="26"/>
      <c r="AB63" s="26"/>
      <c r="AC63" s="27"/>
      <c r="AD63" s="26">
        <v>1</v>
      </c>
      <c r="AE63" s="26"/>
      <c r="AF63" s="26"/>
      <c r="AG63" s="26"/>
      <c r="AH63" s="27"/>
      <c r="AI63" s="26">
        <v>3</v>
      </c>
      <c r="AJ63" s="26"/>
      <c r="AK63" s="26"/>
      <c r="AL63" s="26"/>
      <c r="AM63" s="27"/>
      <c r="AN63" s="26">
        <v>3</v>
      </c>
      <c r="AO63" s="26"/>
      <c r="AP63" s="26"/>
      <c r="AQ63" s="26"/>
      <c r="AR63" s="27"/>
      <c r="AS63" s="26"/>
      <c r="AT63" s="26"/>
      <c r="AU63" s="26"/>
      <c r="AV63" s="26"/>
      <c r="AW63" s="27"/>
      <c r="AX63" s="26">
        <v>4</v>
      </c>
      <c r="AY63" s="26"/>
      <c r="AZ63" s="26"/>
      <c r="BA63" s="26"/>
      <c r="BB63" s="27"/>
      <c r="BC63" s="26">
        <v>3</v>
      </c>
      <c r="BD63" s="26"/>
      <c r="BE63" s="26"/>
      <c r="BF63" s="26"/>
      <c r="BG63" s="27"/>
      <c r="BH63" s="26"/>
      <c r="BI63" s="26"/>
      <c r="BJ63" s="26"/>
      <c r="BK63" s="26"/>
      <c r="BL63" s="27"/>
      <c r="BM63" s="26"/>
      <c r="BN63" s="26"/>
      <c r="BO63" s="26"/>
      <c r="BP63" s="26"/>
      <c r="BQ63" s="27"/>
      <c r="BR63" s="26"/>
      <c r="BS63" s="26"/>
      <c r="BT63" s="26"/>
      <c r="BU63" s="26"/>
      <c r="BV63" s="27"/>
      <c r="BW63" s="26"/>
      <c r="BX63" s="26"/>
      <c r="BY63" s="26"/>
      <c r="BZ63" s="26"/>
      <c r="CA63" s="27"/>
      <c r="CB63" s="26"/>
      <c r="CC63" s="26"/>
      <c r="CD63" s="26"/>
      <c r="CE63" s="26"/>
      <c r="CF63" s="27"/>
      <c r="CG63" s="26"/>
      <c r="CH63" s="26"/>
      <c r="CI63" s="26"/>
      <c r="CJ63" s="26"/>
      <c r="CK63" s="27"/>
      <c r="CL63" s="26"/>
      <c r="CM63" s="26"/>
      <c r="CN63" s="26"/>
      <c r="CO63" s="26"/>
      <c r="CP63" s="27"/>
      <c r="CQ63" s="26"/>
      <c r="CR63" s="26"/>
      <c r="CS63" s="26"/>
      <c r="CT63" s="26"/>
      <c r="CU63" s="27"/>
      <c r="CV63" s="26"/>
      <c r="CW63" s="26"/>
      <c r="CX63" s="26"/>
      <c r="CY63" s="26"/>
      <c r="CZ63" s="27"/>
      <c r="DA63" s="26"/>
      <c r="DB63" s="26"/>
      <c r="DC63" s="26"/>
      <c r="DD63" s="26"/>
      <c r="DE63" s="27"/>
      <c r="DF63" s="26"/>
      <c r="DG63" s="26"/>
      <c r="DH63" s="26"/>
      <c r="DI63" s="26"/>
      <c r="DJ63" s="27"/>
      <c r="DK63" s="26"/>
      <c r="DL63" s="26"/>
      <c r="DM63" s="26"/>
      <c r="DN63" s="26"/>
      <c r="DO63" s="27"/>
      <c r="DP63" s="26"/>
      <c r="DQ63" s="26"/>
      <c r="DR63" s="26"/>
      <c r="DS63" s="26"/>
      <c r="DT63" s="27"/>
      <c r="DU63" s="26"/>
      <c r="DV63" s="26"/>
      <c r="DW63" s="26"/>
      <c r="DX63" s="26"/>
      <c r="DY63" s="27"/>
      <c r="DZ63" s="26"/>
      <c r="EA63" s="26"/>
      <c r="EB63" s="26"/>
      <c r="EC63" s="26"/>
      <c r="ED63" s="27"/>
      <c r="EE63" s="124">
        <f t="shared" si="15"/>
        <v>29</v>
      </c>
      <c r="EF63" s="119"/>
    </row>
    <row r="64" spans="1:136" ht="13.8">
      <c r="A64" s="98" t="str">
        <f t="shared" si="14"/>
        <v>Adam ŠmídPočet konečných bodů</v>
      </c>
      <c r="B64" s="99" t="s">
        <v>59</v>
      </c>
      <c r="C64" s="82"/>
      <c r="D64" s="107" t="s">
        <v>48</v>
      </c>
      <c r="E64" s="26">
        <v>32</v>
      </c>
      <c r="F64" s="26">
        <v>113</v>
      </c>
      <c r="G64" s="26">
        <v>24</v>
      </c>
      <c r="H64" s="26">
        <v>32</v>
      </c>
      <c r="I64" s="27"/>
      <c r="J64" s="26">
        <v>91</v>
      </c>
      <c r="K64" s="26">
        <v>188</v>
      </c>
      <c r="L64" s="26">
        <v>81</v>
      </c>
      <c r="M64" s="26"/>
      <c r="N64" s="27">
        <v>5</v>
      </c>
      <c r="O64" s="26">
        <v>55</v>
      </c>
      <c r="P64" s="26">
        <v>34</v>
      </c>
      <c r="Q64" s="26">
        <v>117</v>
      </c>
      <c r="R64" s="26">
        <v>119</v>
      </c>
      <c r="S64" s="27"/>
      <c r="T64" s="26"/>
      <c r="U64" s="26"/>
      <c r="V64" s="26"/>
      <c r="W64" s="26"/>
      <c r="X64" s="27"/>
      <c r="Y64" s="26"/>
      <c r="Z64" s="26">
        <v>45</v>
      </c>
      <c r="AA64" s="26">
        <v>215</v>
      </c>
      <c r="AB64" s="26">
        <v>100</v>
      </c>
      <c r="AC64" s="27"/>
      <c r="AD64" s="26"/>
      <c r="AE64" s="26"/>
      <c r="AF64" s="26"/>
      <c r="AG64" s="26">
        <v>4</v>
      </c>
      <c r="AH64" s="27"/>
      <c r="AI64" s="26"/>
      <c r="AJ64" s="26">
        <v>118</v>
      </c>
      <c r="AK64" s="26">
        <v>247</v>
      </c>
      <c r="AL64" s="26">
        <v>176</v>
      </c>
      <c r="AM64" s="27"/>
      <c r="AN64" s="26">
        <v>79</v>
      </c>
      <c r="AO64" s="26">
        <v>69</v>
      </c>
      <c r="AP64" s="26">
        <v>191</v>
      </c>
      <c r="AQ64" s="26"/>
      <c r="AR64" s="27"/>
      <c r="AS64" s="26"/>
      <c r="AT64" s="26"/>
      <c r="AU64" s="26"/>
      <c r="AV64" s="26"/>
      <c r="AW64" s="27"/>
      <c r="AX64" s="26">
        <v>147</v>
      </c>
      <c r="AY64" s="26">
        <v>52</v>
      </c>
      <c r="AZ64" s="26">
        <v>90</v>
      </c>
      <c r="BA64" s="26">
        <v>44</v>
      </c>
      <c r="BB64" s="27"/>
      <c r="BC64" s="26"/>
      <c r="BD64" s="26">
        <v>24</v>
      </c>
      <c r="BE64" s="26">
        <v>95</v>
      </c>
      <c r="BF64" s="26">
        <v>156</v>
      </c>
      <c r="BG64" s="27"/>
      <c r="BH64" s="26"/>
      <c r="BI64" s="26"/>
      <c r="BJ64" s="26"/>
      <c r="BK64" s="26"/>
      <c r="BL64" s="27"/>
      <c r="BM64" s="26"/>
      <c r="BN64" s="26"/>
      <c r="BO64" s="26"/>
      <c r="BP64" s="26"/>
      <c r="BQ64" s="27"/>
      <c r="BR64" s="26"/>
      <c r="BS64" s="26"/>
      <c r="BT64" s="26"/>
      <c r="BU64" s="26"/>
      <c r="BV64" s="27"/>
      <c r="BW64" s="26"/>
      <c r="BX64" s="26"/>
      <c r="BY64" s="26"/>
      <c r="BZ64" s="26"/>
      <c r="CA64" s="27"/>
      <c r="CB64" s="26"/>
      <c r="CC64" s="26"/>
      <c r="CD64" s="26"/>
      <c r="CE64" s="26"/>
      <c r="CF64" s="27"/>
      <c r="CG64" s="26"/>
      <c r="CH64" s="26"/>
      <c r="CI64" s="26"/>
      <c r="CJ64" s="26"/>
      <c r="CK64" s="27"/>
      <c r="CL64" s="26"/>
      <c r="CM64" s="26"/>
      <c r="CN64" s="26"/>
      <c r="CO64" s="26"/>
      <c r="CP64" s="27"/>
      <c r="CQ64" s="26"/>
      <c r="CR64" s="26"/>
      <c r="CS64" s="26"/>
      <c r="CT64" s="26"/>
      <c r="CU64" s="27"/>
      <c r="CV64" s="26"/>
      <c r="CW64" s="26"/>
      <c r="CX64" s="26"/>
      <c r="CY64" s="26"/>
      <c r="CZ64" s="27"/>
      <c r="DA64" s="26"/>
      <c r="DB64" s="26"/>
      <c r="DC64" s="26"/>
      <c r="DD64" s="26"/>
      <c r="DE64" s="27"/>
      <c r="DF64" s="26"/>
      <c r="DG64" s="26"/>
      <c r="DH64" s="26"/>
      <c r="DI64" s="26"/>
      <c r="DJ64" s="27"/>
      <c r="DK64" s="26"/>
      <c r="DL64" s="26"/>
      <c r="DM64" s="26"/>
      <c r="DN64" s="26"/>
      <c r="DO64" s="27"/>
      <c r="DP64" s="26"/>
      <c r="DQ64" s="26"/>
      <c r="DR64" s="26"/>
      <c r="DS64" s="26"/>
      <c r="DT64" s="27"/>
      <c r="DU64" s="26"/>
      <c r="DV64" s="26"/>
      <c r="DW64" s="26"/>
      <c r="DX64" s="26"/>
      <c r="DY64" s="27"/>
      <c r="DZ64" s="26"/>
      <c r="EA64" s="26"/>
      <c r="EB64" s="26"/>
      <c r="EC64" s="26"/>
      <c r="ED64" s="27"/>
      <c r="EE64" s="124">
        <f t="shared" si="15"/>
        <v>2743</v>
      </c>
      <c r="EF64" s="119"/>
    </row>
    <row r="65" spans="1:136" ht="13.8">
      <c r="A65" s="98" t="str">
        <f t="shared" si="14"/>
        <v>Adam ŠmídPrůměr konečných bodů na kolo</v>
      </c>
      <c r="B65" s="99" t="s">
        <v>59</v>
      </c>
      <c r="C65" s="108"/>
      <c r="D65" s="109" t="s">
        <v>49</v>
      </c>
      <c r="E65" s="111">
        <f>IF(E64&lt;&gt;"",AVERAGE($E64:E64),"")</f>
        <v>32</v>
      </c>
      <c r="F65" s="111">
        <f>IF(F64&lt;&gt;"",AVERAGE($E64:F64),"")</f>
        <v>72.5</v>
      </c>
      <c r="G65" s="111">
        <f>IF(G64&lt;&gt;"",AVERAGE($E64:G64),"")</f>
        <v>56.333333333333336</v>
      </c>
      <c r="H65" s="111">
        <f>IF(H64&lt;&gt;"",AVERAGE($E64:H64),"")</f>
        <v>50.25</v>
      </c>
      <c r="I65" s="112" t="str">
        <f>IF(I64&lt;&gt;"",AVERAGE($E64:I64),"")</f>
        <v/>
      </c>
      <c r="J65" s="111">
        <f>IF(J64&lt;&gt;"",AVERAGE($E64:J64),"")</f>
        <v>58.4</v>
      </c>
      <c r="K65" s="111">
        <f>IF(K64&lt;&gt;"",AVERAGE($E64:K64),"")</f>
        <v>80</v>
      </c>
      <c r="L65" s="111">
        <f>IF(L64&lt;&gt;"",AVERAGE($E64:L64),"")</f>
        <v>80.142857142857139</v>
      </c>
      <c r="M65" s="111" t="str">
        <f>IF(M64&lt;&gt;"",AVERAGE($E64:M64),"")</f>
        <v/>
      </c>
      <c r="N65" s="112">
        <f>IF(N64&lt;&gt;"",AVERAGE($E64:N64),"")</f>
        <v>70.75</v>
      </c>
      <c r="O65" s="111">
        <f>IF(O64&lt;&gt;"",AVERAGE($E64:O64),"")</f>
        <v>69</v>
      </c>
      <c r="P65" s="111">
        <f>IF(P64&lt;&gt;"",AVERAGE($E64:P64),"")</f>
        <v>65.5</v>
      </c>
      <c r="Q65" s="111">
        <f>IF(Q64&lt;&gt;"",AVERAGE($E64:Q64),"")</f>
        <v>70.181818181818187</v>
      </c>
      <c r="R65" s="111">
        <f>IF(R64&lt;&gt;"",AVERAGE($E64:R64),"")</f>
        <v>74.25</v>
      </c>
      <c r="S65" s="112" t="str">
        <f>IF(S64&lt;&gt;"",AVERAGE($E64:S64),"")</f>
        <v/>
      </c>
      <c r="T65" s="111" t="str">
        <f>IF(T64&lt;&gt;"",AVERAGE($E64:T64),"")</f>
        <v/>
      </c>
      <c r="U65" s="111" t="str">
        <f>IF(U64&lt;&gt;"",AVERAGE($E64:U64),"")</f>
        <v/>
      </c>
      <c r="V65" s="111" t="str">
        <f>IF(V64&lt;&gt;"",AVERAGE($E64:V64),"")</f>
        <v/>
      </c>
      <c r="W65" s="111" t="str">
        <f>IF(W64&lt;&gt;"",AVERAGE($E64:W64),"")</f>
        <v/>
      </c>
      <c r="X65" s="112" t="str">
        <f>IF(X64&lt;&gt;"",AVERAGE($E64:X64),"")</f>
        <v/>
      </c>
      <c r="Y65" s="111" t="str">
        <f>IF(Y64&lt;&gt;"",AVERAGE($E64:Y64),"")</f>
        <v/>
      </c>
      <c r="Z65" s="111">
        <f>IF(Z64&lt;&gt;"",AVERAGE($E64:Z64),"")</f>
        <v>72</v>
      </c>
      <c r="AA65" s="111">
        <f>IF(AA64&lt;&gt;"",AVERAGE($E64:AA64),"")</f>
        <v>82.214285714285708</v>
      </c>
      <c r="AB65" s="111">
        <f>IF(AB64&lt;&gt;"",AVERAGE($E64:AB64),"")</f>
        <v>83.4</v>
      </c>
      <c r="AC65" s="112" t="str">
        <f>IF(AC64&lt;&gt;"",AVERAGE($E64:AC64),"")</f>
        <v/>
      </c>
      <c r="AD65" s="111" t="str">
        <f>IF(AD64&lt;&gt;"",AVERAGE($E64:AD64),"")</f>
        <v/>
      </c>
      <c r="AE65" s="111" t="str">
        <f>IF(AE64&lt;&gt;"",AVERAGE($E64:AE64),"")</f>
        <v/>
      </c>
      <c r="AF65" s="111" t="str">
        <f>IF(AF64&lt;&gt;"",AVERAGE($E64:AF64),"")</f>
        <v/>
      </c>
      <c r="AG65" s="111">
        <f>IF(AG64&lt;&gt;"",AVERAGE($E64:AG64),"")</f>
        <v>78.4375</v>
      </c>
      <c r="AH65" s="112" t="str">
        <f>IF(AH64&lt;&gt;"",AVERAGE($E64:AH64),"")</f>
        <v/>
      </c>
      <c r="AI65" s="111" t="str">
        <f>IF(AI64&lt;&gt;"",AVERAGE($E64:AI64),"")</f>
        <v/>
      </c>
      <c r="AJ65" s="111">
        <f>IF(AJ64&lt;&gt;"",AVERAGE($E64:AJ64),"")</f>
        <v>80.764705882352942</v>
      </c>
      <c r="AK65" s="111">
        <f>IF(AK64&lt;&gt;"",AVERAGE($E64:AK64),"")</f>
        <v>90</v>
      </c>
      <c r="AL65" s="111">
        <f>IF(AL64&lt;&gt;"",AVERAGE($E64:AL64),"")</f>
        <v>94.526315789473685</v>
      </c>
      <c r="AM65" s="112" t="str">
        <f>IF(AM64&lt;&gt;"",AVERAGE($E64:AM64),"")</f>
        <v/>
      </c>
      <c r="AN65" s="111">
        <f>IF(AN64&lt;&gt;"",AVERAGE($E64:AN64),"")</f>
        <v>93.75</v>
      </c>
      <c r="AO65" s="111">
        <f>IF(AO64&lt;&gt;"",AVERAGE($E64:AO64),"")</f>
        <v>92.571428571428569</v>
      </c>
      <c r="AP65" s="111">
        <f>IF(AP64&lt;&gt;"",AVERAGE($E64:AP64),"")</f>
        <v>97.045454545454547</v>
      </c>
      <c r="AQ65" s="111" t="str">
        <f>IF(AQ64&lt;&gt;"",AVERAGE($E64:AQ64),"")</f>
        <v/>
      </c>
      <c r="AR65" s="112" t="str">
        <f>IF(AR64&lt;&gt;"",AVERAGE($E64:AR64),"")</f>
        <v/>
      </c>
      <c r="AS65" s="111" t="str">
        <f>IF(AS64&lt;&gt;"",AVERAGE($E64:AS64),"")</f>
        <v/>
      </c>
      <c r="AT65" s="111" t="str">
        <f>IF(AT64&lt;&gt;"",AVERAGE($E64:AT64),"")</f>
        <v/>
      </c>
      <c r="AU65" s="111" t="str">
        <f>IF(AU64&lt;&gt;"",AVERAGE($E64:AU64),"")</f>
        <v/>
      </c>
      <c r="AV65" s="111" t="str">
        <f>IF(AV64&lt;&gt;"",AVERAGE($E64:AV64),"")</f>
        <v/>
      </c>
      <c r="AW65" s="112" t="str">
        <f>IF(AW64&lt;&gt;"",AVERAGE($E64:AW64),"")</f>
        <v/>
      </c>
      <c r="AX65" s="111">
        <f>IF(AX64&lt;&gt;"",AVERAGE($E64:AX64),"")</f>
        <v>99.217391304347828</v>
      </c>
      <c r="AY65" s="111">
        <f>IF(AY64&lt;&gt;"",AVERAGE($E64:AY64),"")</f>
        <v>97.25</v>
      </c>
      <c r="AZ65" s="111">
        <f>IF(AZ64&lt;&gt;"",AVERAGE($E64:AZ64),"")</f>
        <v>96.96</v>
      </c>
      <c r="BA65" s="111">
        <f>IF(BA64&lt;&gt;"",AVERAGE($E64:BA64),"")</f>
        <v>94.92307692307692</v>
      </c>
      <c r="BB65" s="112" t="str">
        <f>IF(BB64&lt;&gt;"",AVERAGE($E64:BB64),"")</f>
        <v/>
      </c>
      <c r="BC65" s="111" t="str">
        <f>IF(BC64&lt;&gt;"",AVERAGE($E64:BC64),"")</f>
        <v/>
      </c>
      <c r="BD65" s="111">
        <f>IF(BD64&lt;&gt;"",AVERAGE($E64:BD64),"")</f>
        <v>92.296296296296291</v>
      </c>
      <c r="BE65" s="111">
        <f>IF(BE64&lt;&gt;"",AVERAGE($E64:BE64),"")</f>
        <v>92.392857142857139</v>
      </c>
      <c r="BF65" s="111">
        <f>IF(BF64&lt;&gt;"",AVERAGE($E64:BF64),"")</f>
        <v>94.58620689655173</v>
      </c>
      <c r="BG65" s="112" t="str">
        <f>IF(BG64&lt;&gt;"",AVERAGE($E64:BG64),"")</f>
        <v/>
      </c>
      <c r="BH65" s="111" t="str">
        <f>IF(BH64&lt;&gt;"",AVERAGE($E64:BH64),"")</f>
        <v/>
      </c>
      <c r="BI65" s="111" t="str">
        <f>IF(BI64&lt;&gt;"",AVERAGE($E64:BI64),"")</f>
        <v/>
      </c>
      <c r="BJ65" s="111" t="str">
        <f>IF(BJ64&lt;&gt;"",AVERAGE($E64:BJ64),"")</f>
        <v/>
      </c>
      <c r="BK65" s="111" t="str">
        <f>IF(BK64&lt;&gt;"",AVERAGE($E64:BK64),"")</f>
        <v/>
      </c>
      <c r="BL65" s="112" t="str">
        <f>IF(BL64&lt;&gt;"",AVERAGE($E64:BL64),"")</f>
        <v/>
      </c>
      <c r="BM65" s="111" t="str">
        <f>IF(BM64&lt;&gt;"",AVERAGE($E64:BM64),"")</f>
        <v/>
      </c>
      <c r="BN65" s="111" t="str">
        <f>IF(BN64&lt;&gt;"",AVERAGE($E64:BN64),"")</f>
        <v/>
      </c>
      <c r="BO65" s="111" t="str">
        <f>IF(BO64&lt;&gt;"",AVERAGE($E64:BO64),"")</f>
        <v/>
      </c>
      <c r="BP65" s="111" t="str">
        <f>IF(BP64&lt;&gt;"",AVERAGE($E64:BP64),"")</f>
        <v/>
      </c>
      <c r="BQ65" s="112" t="str">
        <f>IF(BQ64&lt;&gt;"",AVERAGE($E64:BQ64),"")</f>
        <v/>
      </c>
      <c r="BR65" s="111" t="str">
        <f>IF(BR64&lt;&gt;"",AVERAGE($E64:BR64),"")</f>
        <v/>
      </c>
      <c r="BS65" s="111" t="str">
        <f>IF(BS64&lt;&gt;"",AVERAGE($E64:BS64),"")</f>
        <v/>
      </c>
      <c r="BT65" s="111" t="str">
        <f>IF(BT64&lt;&gt;"",AVERAGE($E64:BT64),"")</f>
        <v/>
      </c>
      <c r="BU65" s="111" t="str">
        <f>IF(BU64&lt;&gt;"",AVERAGE($E64:BU64),"")</f>
        <v/>
      </c>
      <c r="BV65" s="112" t="str">
        <f>IF(BV64&lt;&gt;"",AVERAGE($E64:BV64),"")</f>
        <v/>
      </c>
      <c r="BW65" s="111" t="str">
        <f>IF(BW64&lt;&gt;"",AVERAGE($E64:BW64),"")</f>
        <v/>
      </c>
      <c r="BX65" s="111" t="str">
        <f>IF(BX64&lt;&gt;"",AVERAGE($E64:BX64),"")</f>
        <v/>
      </c>
      <c r="BY65" s="111" t="str">
        <f>IF(BY64&lt;&gt;"",AVERAGE($E64:BY64),"")</f>
        <v/>
      </c>
      <c r="BZ65" s="111" t="str">
        <f>IF(BZ64&lt;&gt;"",AVERAGE($E64:BZ64),"")</f>
        <v/>
      </c>
      <c r="CA65" s="112" t="str">
        <f>IF(CA64&lt;&gt;"",AVERAGE($E64:CA64),"")</f>
        <v/>
      </c>
      <c r="CB65" s="111" t="str">
        <f>IF(CB64&lt;&gt;"",AVERAGE($E64:CB64),"")</f>
        <v/>
      </c>
      <c r="CC65" s="111" t="str">
        <f>IF(CC64&lt;&gt;"",AVERAGE($E64:CC64),"")</f>
        <v/>
      </c>
      <c r="CD65" s="111" t="str">
        <f>IF(CD64&lt;&gt;"",AVERAGE($E64:CD64),"")</f>
        <v/>
      </c>
      <c r="CE65" s="111" t="str">
        <f>IF(CE64&lt;&gt;"",AVERAGE($E64:CE64),"")</f>
        <v/>
      </c>
      <c r="CF65" s="112" t="str">
        <f>IF(CF64&lt;&gt;"",AVERAGE($E64:CF64),"")</f>
        <v/>
      </c>
      <c r="CG65" s="111" t="str">
        <f>IF(CG64&lt;&gt;"",AVERAGE($E64:CG64),"")</f>
        <v/>
      </c>
      <c r="CH65" s="111" t="str">
        <f>IF(CH64&lt;&gt;"",AVERAGE($E64:CH64),"")</f>
        <v/>
      </c>
      <c r="CI65" s="111" t="str">
        <f>IF(CI64&lt;&gt;"",AVERAGE($E64:CI64),"")</f>
        <v/>
      </c>
      <c r="CJ65" s="111" t="str">
        <f>IF(CJ64&lt;&gt;"",AVERAGE($E64:CJ64),"")</f>
        <v/>
      </c>
      <c r="CK65" s="112" t="str">
        <f>IF(CK64&lt;&gt;"",AVERAGE($E64:CK64),"")</f>
        <v/>
      </c>
      <c r="CL65" s="111" t="str">
        <f>IF(CL64&lt;&gt;"",AVERAGE($E64:CL64),"")</f>
        <v/>
      </c>
      <c r="CM65" s="111" t="str">
        <f>IF(CM64&lt;&gt;"",AVERAGE($E64:CM64),"")</f>
        <v/>
      </c>
      <c r="CN65" s="111" t="str">
        <f>IF(CN64&lt;&gt;"",AVERAGE($E64:CN64),"")</f>
        <v/>
      </c>
      <c r="CO65" s="111" t="str">
        <f>IF(CO64&lt;&gt;"",AVERAGE($E64:CO64),"")</f>
        <v/>
      </c>
      <c r="CP65" s="112" t="str">
        <f>IF(CP64&lt;&gt;"",AVERAGE($E64:CP64),"")</f>
        <v/>
      </c>
      <c r="CQ65" s="111" t="str">
        <f>IF(CQ64&lt;&gt;"",AVERAGE($E64:CQ64),"")</f>
        <v/>
      </c>
      <c r="CR65" s="111" t="str">
        <f>IF(CR64&lt;&gt;"",AVERAGE($E64:CR64),"")</f>
        <v/>
      </c>
      <c r="CS65" s="111" t="str">
        <f>IF(CS64&lt;&gt;"",AVERAGE($E64:CS64),"")</f>
        <v/>
      </c>
      <c r="CT65" s="111" t="str">
        <f>IF(CT64&lt;&gt;"",AVERAGE($E64:CT64),"")</f>
        <v/>
      </c>
      <c r="CU65" s="112" t="str">
        <f>IF(CU64&lt;&gt;"",AVERAGE($E64:CU64),"")</f>
        <v/>
      </c>
      <c r="CV65" s="111" t="str">
        <f>IF(CV64&lt;&gt;"",AVERAGE($E64:CV64),"")</f>
        <v/>
      </c>
      <c r="CW65" s="111" t="str">
        <f>IF(CW64&lt;&gt;"",AVERAGE($E64:CW64),"")</f>
        <v/>
      </c>
      <c r="CX65" s="111" t="str">
        <f>IF(CX64&lt;&gt;"",AVERAGE($E64:CX64),"")</f>
        <v/>
      </c>
      <c r="CY65" s="111" t="str">
        <f>IF(CY64&lt;&gt;"",AVERAGE($E64:CY64),"")</f>
        <v/>
      </c>
      <c r="CZ65" s="112" t="str">
        <f>IF(CZ64&lt;&gt;"",AVERAGE($E64:CZ64),"")</f>
        <v/>
      </c>
      <c r="DA65" s="111" t="str">
        <f>IF(DA64&lt;&gt;"",AVERAGE($E64:DA64),"")</f>
        <v/>
      </c>
      <c r="DB65" s="111" t="str">
        <f>IF(DB64&lt;&gt;"",AVERAGE($E64:DB64),"")</f>
        <v/>
      </c>
      <c r="DC65" s="111" t="str">
        <f>IF(DC64&lt;&gt;"",AVERAGE($E64:DC64),"")</f>
        <v/>
      </c>
      <c r="DD65" s="111" t="str">
        <f>IF(DD64&lt;&gt;"",AVERAGE($E64:DD64),"")</f>
        <v/>
      </c>
      <c r="DE65" s="112" t="str">
        <f>IF(DE64&lt;&gt;"",AVERAGE($E64:DE64),"")</f>
        <v/>
      </c>
      <c r="DF65" s="111" t="str">
        <f>IF(DF64&lt;&gt;"",AVERAGE($E64:DF64),"")</f>
        <v/>
      </c>
      <c r="DG65" s="111" t="str">
        <f>IF(DG64&lt;&gt;"",AVERAGE($E64:DG64),"")</f>
        <v/>
      </c>
      <c r="DH65" s="111" t="str">
        <f>IF(DH64&lt;&gt;"",AVERAGE($E64:DH64),"")</f>
        <v/>
      </c>
      <c r="DI65" s="111" t="str">
        <f>IF(DI64&lt;&gt;"",AVERAGE($E64:DI64),"")</f>
        <v/>
      </c>
      <c r="DJ65" s="112" t="str">
        <f>IF(DJ64&lt;&gt;"",AVERAGE($E64:DJ64),"")</f>
        <v/>
      </c>
      <c r="DK65" s="111" t="str">
        <f>IF(DK64&lt;&gt;"",AVERAGE($E64:DK64),"")</f>
        <v/>
      </c>
      <c r="DL65" s="111" t="str">
        <f>IF(DL64&lt;&gt;"",AVERAGE($E64:DL64),"")</f>
        <v/>
      </c>
      <c r="DM65" s="111" t="str">
        <f>IF(DM64&lt;&gt;"",AVERAGE($E64:DM64),"")</f>
        <v/>
      </c>
      <c r="DN65" s="111" t="str">
        <f>IF(DN64&lt;&gt;"",AVERAGE($E64:DN64),"")</f>
        <v/>
      </c>
      <c r="DO65" s="112" t="str">
        <f>IF(DO64&lt;&gt;"",AVERAGE($E64:DO64),"")</f>
        <v/>
      </c>
      <c r="DP65" s="111" t="str">
        <f>IF(DP64&lt;&gt;"",AVERAGE($E64:DP64),"")</f>
        <v/>
      </c>
      <c r="DQ65" s="111" t="str">
        <f>IF(DQ64&lt;&gt;"",AVERAGE($E64:DQ64),"")</f>
        <v/>
      </c>
      <c r="DR65" s="111" t="str">
        <f>IF(DR64&lt;&gt;"",AVERAGE($E64:DR64),"")</f>
        <v/>
      </c>
      <c r="DS65" s="111" t="str">
        <f>IF(DS64&lt;&gt;"",AVERAGE($E64:DS64),"")</f>
        <v/>
      </c>
      <c r="DT65" s="112" t="str">
        <f>IF(DT64&lt;&gt;"",AVERAGE($E64:DT64),"")</f>
        <v/>
      </c>
      <c r="DU65" s="111" t="str">
        <f>IF(DU64&lt;&gt;"",AVERAGE($E64:DU64),"")</f>
        <v/>
      </c>
      <c r="DV65" s="111" t="str">
        <f>IF(DV64&lt;&gt;"",AVERAGE($E64:DV64),"")</f>
        <v/>
      </c>
      <c r="DW65" s="111" t="str">
        <f>IF(DW64&lt;&gt;"",AVERAGE($E64:DW64),"")</f>
        <v/>
      </c>
      <c r="DX65" s="111" t="str">
        <f>IF(DX64&lt;&gt;"",AVERAGE($E64:DX64),"")</f>
        <v/>
      </c>
      <c r="DY65" s="112" t="str">
        <f>IF(DY64&lt;&gt;"",AVERAGE($E64:DY64),"")</f>
        <v/>
      </c>
      <c r="DZ65" s="111" t="str">
        <f>IF(DZ64&lt;&gt;"",AVERAGE($E64:DZ64),"")</f>
        <v/>
      </c>
      <c r="EA65" s="111" t="str">
        <f>IF(EA64&lt;&gt;"",AVERAGE($E64:EA64),"")</f>
        <v/>
      </c>
      <c r="EB65" s="111" t="str">
        <f>IF(EB64&lt;&gt;"",AVERAGE($E64:EB64),"")</f>
        <v/>
      </c>
      <c r="EC65" s="111" t="str">
        <f>IF(EC64&lt;&gt;"",AVERAGE($E64:EC64),"")</f>
        <v/>
      </c>
      <c r="ED65" s="112" t="str">
        <f>IF(ED64&lt;&gt;"",AVERAGE($E64:ED64),"")</f>
        <v/>
      </c>
      <c r="EE65" s="125">
        <f>IF(SUM(Adam_Šmíd)&lt;1,-90000,EE64/COUNT(E65:ED65))</f>
        <v>94.58620689655173</v>
      </c>
      <c r="EF65" s="126"/>
    </row>
    <row r="66" spans="1:136" ht="14.4" thickBot="1">
      <c r="A66" s="98" t="str">
        <f t="shared" si="14"/>
        <v>Adam ŠmídPočet šipek</v>
      </c>
      <c r="B66" s="99" t="s">
        <v>59</v>
      </c>
      <c r="C66" s="110"/>
      <c r="D66" s="110" t="s">
        <v>44</v>
      </c>
      <c r="E66" s="28"/>
      <c r="F66" s="28"/>
      <c r="G66" s="28"/>
      <c r="H66" s="28"/>
      <c r="I66" s="29"/>
      <c r="J66" s="28"/>
      <c r="K66" s="28"/>
      <c r="L66" s="28"/>
      <c r="M66" s="28"/>
      <c r="N66" s="29"/>
      <c r="O66" s="28"/>
      <c r="P66" s="28"/>
      <c r="Q66" s="28"/>
      <c r="R66" s="28"/>
      <c r="S66" s="29"/>
      <c r="T66" s="28"/>
      <c r="U66" s="28"/>
      <c r="V66" s="28"/>
      <c r="W66" s="28"/>
      <c r="X66" s="29"/>
      <c r="Y66" s="28"/>
      <c r="Z66" s="28"/>
      <c r="AA66" s="28"/>
      <c r="AB66" s="28"/>
      <c r="AC66" s="29"/>
      <c r="AD66" s="28"/>
      <c r="AE66" s="28"/>
      <c r="AF66" s="28"/>
      <c r="AG66" s="28"/>
      <c r="AH66" s="29"/>
      <c r="AI66" s="28"/>
      <c r="AJ66" s="28"/>
      <c r="AK66" s="28"/>
      <c r="AL66" s="28"/>
      <c r="AM66" s="29"/>
      <c r="AN66" s="28"/>
      <c r="AO66" s="28"/>
      <c r="AP66" s="28"/>
      <c r="AQ66" s="28"/>
      <c r="AR66" s="29"/>
      <c r="AS66" s="28"/>
      <c r="AT66" s="28"/>
      <c r="AU66" s="28"/>
      <c r="AV66" s="28"/>
      <c r="AW66" s="29"/>
      <c r="AX66" s="28"/>
      <c r="AY66" s="28"/>
      <c r="AZ66" s="28"/>
      <c r="BA66" s="28"/>
      <c r="BB66" s="29"/>
      <c r="BC66" s="28"/>
      <c r="BD66" s="28"/>
      <c r="BE66" s="28"/>
      <c r="BF66" s="28"/>
      <c r="BG66" s="29"/>
      <c r="BH66" s="28"/>
      <c r="BI66" s="28"/>
      <c r="BJ66" s="28"/>
      <c r="BK66" s="28"/>
      <c r="BL66" s="29"/>
      <c r="BM66" s="28"/>
      <c r="BN66" s="28"/>
      <c r="BO66" s="28"/>
      <c r="BP66" s="28"/>
      <c r="BQ66" s="29"/>
      <c r="BR66" s="28"/>
      <c r="BS66" s="28"/>
      <c r="BT66" s="28"/>
      <c r="BU66" s="28"/>
      <c r="BV66" s="29"/>
      <c r="BW66" s="28"/>
      <c r="BX66" s="28"/>
      <c r="BY66" s="28"/>
      <c r="BZ66" s="28"/>
      <c r="CA66" s="29"/>
      <c r="CB66" s="28"/>
      <c r="CC66" s="28"/>
      <c r="CD66" s="28"/>
      <c r="CE66" s="28"/>
      <c r="CF66" s="29"/>
      <c r="CG66" s="28"/>
      <c r="CH66" s="28"/>
      <c r="CI66" s="28"/>
      <c r="CJ66" s="28"/>
      <c r="CK66" s="29"/>
      <c r="CL66" s="28"/>
      <c r="CM66" s="28"/>
      <c r="CN66" s="28"/>
      <c r="CO66" s="28"/>
      <c r="CP66" s="29"/>
      <c r="CQ66" s="28"/>
      <c r="CR66" s="28"/>
      <c r="CS66" s="28"/>
      <c r="CT66" s="28"/>
      <c r="CU66" s="29"/>
      <c r="CV66" s="28"/>
      <c r="CW66" s="28"/>
      <c r="CX66" s="28"/>
      <c r="CY66" s="28"/>
      <c r="CZ66" s="29"/>
      <c r="DA66" s="28"/>
      <c r="DB66" s="28"/>
      <c r="DC66" s="28"/>
      <c r="DD66" s="28"/>
      <c r="DE66" s="29"/>
      <c r="DF66" s="28"/>
      <c r="DG66" s="28"/>
      <c r="DH66" s="28"/>
      <c r="DI66" s="28"/>
      <c r="DJ66" s="29"/>
      <c r="DK66" s="28"/>
      <c r="DL66" s="28"/>
      <c r="DM66" s="28"/>
      <c r="DN66" s="28"/>
      <c r="DO66" s="29"/>
      <c r="DP66" s="28"/>
      <c r="DQ66" s="28"/>
      <c r="DR66" s="28"/>
      <c r="DS66" s="28"/>
      <c r="DT66" s="29"/>
      <c r="DU66" s="28"/>
      <c r="DV66" s="28"/>
      <c r="DW66" s="28"/>
      <c r="DX66" s="28"/>
      <c r="DY66" s="29"/>
      <c r="DZ66" s="28"/>
      <c r="EA66" s="28"/>
      <c r="EB66" s="28"/>
      <c r="EC66" s="28"/>
      <c r="ED66" s="29"/>
      <c r="EE66" s="127">
        <f>IF(SUM(Adam_Šmíd)&lt;1,-90000,SUM(C66:ED66))</f>
        <v>0</v>
      </c>
      <c r="EF66" s="128"/>
    </row>
    <row r="67" spans="1:136" ht="14.4" thickTop="1">
      <c r="A67" s="98" t="str">
        <f t="shared" ref="A67:A74" si="16">CONCATENATE($C$68," ",$C$69,D67)</f>
        <v>Míra ChalupníkVýhry</v>
      </c>
      <c r="B67" s="99" t="s">
        <v>60</v>
      </c>
      <c r="C67" s="102">
        <f>Tabulka!B44</f>
        <v>0</v>
      </c>
      <c r="D67" s="70" t="s">
        <v>23</v>
      </c>
      <c r="E67" s="57"/>
      <c r="F67" s="57"/>
      <c r="G67" s="57"/>
      <c r="H67" s="58"/>
      <c r="I67" s="59"/>
      <c r="J67" s="57"/>
      <c r="K67" s="57"/>
      <c r="L67" s="57"/>
      <c r="M67" s="58"/>
      <c r="N67" s="59"/>
      <c r="O67" s="57"/>
      <c r="P67" s="57"/>
      <c r="Q67" s="57"/>
      <c r="R67" s="58"/>
      <c r="S67" s="59"/>
      <c r="T67" s="57"/>
      <c r="U67" s="57"/>
      <c r="V67" s="57"/>
      <c r="W67" s="58"/>
      <c r="X67" s="59"/>
      <c r="Y67" s="57"/>
      <c r="Z67" s="57"/>
      <c r="AA67" s="57"/>
      <c r="AB67" s="58"/>
      <c r="AC67" s="59"/>
      <c r="AD67" s="57"/>
      <c r="AE67" s="57"/>
      <c r="AF67" s="57"/>
      <c r="AG67" s="58"/>
      <c r="AH67" s="59"/>
      <c r="AI67" s="57">
        <v>0</v>
      </c>
      <c r="AJ67" s="57"/>
      <c r="AK67" s="57"/>
      <c r="AL67" s="58"/>
      <c r="AM67" s="59"/>
      <c r="AN67" s="57">
        <v>0</v>
      </c>
      <c r="AO67" s="57"/>
      <c r="AP67" s="57"/>
      <c r="AQ67" s="58"/>
      <c r="AR67" s="59"/>
      <c r="AS67" s="57">
        <v>0</v>
      </c>
      <c r="AT67" s="57"/>
      <c r="AU67" s="57"/>
      <c r="AV67" s="58"/>
      <c r="AW67" s="59"/>
      <c r="AX67" s="57"/>
      <c r="AY67" s="57"/>
      <c r="AZ67" s="57"/>
      <c r="BA67" s="58"/>
      <c r="BB67" s="59"/>
      <c r="BC67" s="57"/>
      <c r="BD67" s="57"/>
      <c r="BE67" s="57"/>
      <c r="BF67" s="58"/>
      <c r="BG67" s="59"/>
      <c r="BH67" s="57"/>
      <c r="BI67" s="57"/>
      <c r="BJ67" s="57"/>
      <c r="BK67" s="58"/>
      <c r="BL67" s="59"/>
      <c r="BM67" s="57"/>
      <c r="BN67" s="57"/>
      <c r="BO67" s="57"/>
      <c r="BP67" s="58"/>
      <c r="BQ67" s="59"/>
      <c r="BR67" s="57"/>
      <c r="BS67" s="57"/>
      <c r="BT67" s="57"/>
      <c r="BU67" s="58"/>
      <c r="BV67" s="59"/>
      <c r="BW67" s="57"/>
      <c r="BX67" s="57"/>
      <c r="BY67" s="57"/>
      <c r="BZ67" s="58"/>
      <c r="CA67" s="59"/>
      <c r="CB67" s="57"/>
      <c r="CC67" s="57"/>
      <c r="CD67" s="57"/>
      <c r="CE67" s="58"/>
      <c r="CF67" s="59"/>
      <c r="CG67" s="57"/>
      <c r="CH67" s="57"/>
      <c r="CI67" s="57"/>
      <c r="CJ67" s="58"/>
      <c r="CK67" s="59"/>
      <c r="CL67" s="57"/>
      <c r="CM67" s="57"/>
      <c r="CN67" s="57"/>
      <c r="CO67" s="58"/>
      <c r="CP67" s="59"/>
      <c r="CQ67" s="57"/>
      <c r="CR67" s="57"/>
      <c r="CS67" s="57"/>
      <c r="CT67" s="58"/>
      <c r="CU67" s="59"/>
      <c r="CV67" s="57"/>
      <c r="CW67" s="57"/>
      <c r="CX67" s="57"/>
      <c r="CY67" s="58"/>
      <c r="CZ67" s="59"/>
      <c r="DA67" s="57"/>
      <c r="DB67" s="57"/>
      <c r="DC67" s="57"/>
      <c r="DD67" s="58"/>
      <c r="DE67" s="59"/>
      <c r="DF67" s="57"/>
      <c r="DG67" s="57"/>
      <c r="DH67" s="57"/>
      <c r="DI67" s="58"/>
      <c r="DJ67" s="59"/>
      <c r="DK67" s="57"/>
      <c r="DL67" s="57"/>
      <c r="DM67" s="57"/>
      <c r="DN67" s="58"/>
      <c r="DO67" s="59"/>
      <c r="DP67" s="57"/>
      <c r="DQ67" s="57"/>
      <c r="DR67" s="57"/>
      <c r="DS67" s="58"/>
      <c r="DT67" s="59"/>
      <c r="DU67" s="57"/>
      <c r="DV67" s="57"/>
      <c r="DW67" s="57"/>
      <c r="DX67" s="58"/>
      <c r="DY67" s="59"/>
      <c r="DZ67" s="57"/>
      <c r="EA67" s="57"/>
      <c r="EB67" s="57"/>
      <c r="EC67" s="58"/>
      <c r="ED67" s="59"/>
      <c r="EE67" s="113">
        <f t="shared" ref="EE67:EE72" si="17">IF(OR(SUM(Míra_Chalupník)&lt;1),-90000,SUM(E67:ED67))</f>
        <v>0</v>
      </c>
      <c r="EF67" s="114"/>
    </row>
    <row r="68" spans="1:136" ht="13.8">
      <c r="A68" s="98" t="str">
        <f t="shared" si="16"/>
        <v>Míra ChalupníkProhry</v>
      </c>
      <c r="B68" s="99" t="s">
        <v>60</v>
      </c>
      <c r="C68" s="103" t="str">
        <f>Tabulka!B45</f>
        <v>Míra</v>
      </c>
      <c r="D68" s="104" t="s">
        <v>24</v>
      </c>
      <c r="E68" s="3"/>
      <c r="F68" s="3"/>
      <c r="G68" s="3"/>
      <c r="H68" s="1"/>
      <c r="I68" s="2"/>
      <c r="J68" s="3"/>
      <c r="K68" s="3"/>
      <c r="L68" s="3"/>
      <c r="M68" s="1"/>
      <c r="N68" s="2"/>
      <c r="O68" s="3"/>
      <c r="P68" s="3"/>
      <c r="Q68" s="3"/>
      <c r="R68" s="1"/>
      <c r="S68" s="2"/>
      <c r="T68" s="3"/>
      <c r="U68" s="3"/>
      <c r="V68" s="3"/>
      <c r="W68" s="1"/>
      <c r="X68" s="2"/>
      <c r="Y68" s="3"/>
      <c r="Z68" s="3"/>
      <c r="AA68" s="3"/>
      <c r="AB68" s="1"/>
      <c r="AC68" s="2"/>
      <c r="AD68" s="3"/>
      <c r="AE68" s="3"/>
      <c r="AF68" s="3"/>
      <c r="AG68" s="1"/>
      <c r="AH68" s="2"/>
      <c r="AI68" s="3">
        <v>0</v>
      </c>
      <c r="AJ68" s="3"/>
      <c r="AK68" s="3"/>
      <c r="AL68" s="1"/>
      <c r="AM68" s="2"/>
      <c r="AN68" s="3">
        <v>1</v>
      </c>
      <c r="AO68" s="3"/>
      <c r="AP68" s="3"/>
      <c r="AQ68" s="1"/>
      <c r="AR68" s="2"/>
      <c r="AS68" s="3">
        <v>2</v>
      </c>
      <c r="AT68" s="3"/>
      <c r="AU68" s="3"/>
      <c r="AV68" s="1"/>
      <c r="AW68" s="2"/>
      <c r="AX68" s="3"/>
      <c r="AY68" s="3"/>
      <c r="AZ68" s="3"/>
      <c r="BA68" s="1"/>
      <c r="BB68" s="2"/>
      <c r="BC68" s="3"/>
      <c r="BD68" s="3"/>
      <c r="BE68" s="3"/>
      <c r="BF68" s="1"/>
      <c r="BG68" s="2"/>
      <c r="BH68" s="3"/>
      <c r="BI68" s="3"/>
      <c r="BJ68" s="3"/>
      <c r="BK68" s="1"/>
      <c r="BL68" s="2"/>
      <c r="BM68" s="3"/>
      <c r="BN68" s="3"/>
      <c r="BO68" s="3"/>
      <c r="BP68" s="1"/>
      <c r="BQ68" s="2"/>
      <c r="BR68" s="3"/>
      <c r="BS68" s="3"/>
      <c r="BT68" s="3"/>
      <c r="BU68" s="1"/>
      <c r="BV68" s="2"/>
      <c r="BW68" s="3"/>
      <c r="BX68" s="3"/>
      <c r="BY68" s="3"/>
      <c r="BZ68" s="1"/>
      <c r="CA68" s="2"/>
      <c r="CB68" s="3"/>
      <c r="CC68" s="3"/>
      <c r="CD68" s="3"/>
      <c r="CE68" s="1"/>
      <c r="CF68" s="2"/>
      <c r="CG68" s="3"/>
      <c r="CH68" s="3"/>
      <c r="CI68" s="3"/>
      <c r="CJ68" s="1"/>
      <c r="CK68" s="2"/>
      <c r="CL68" s="3"/>
      <c r="CM68" s="3"/>
      <c r="CN68" s="3"/>
      <c r="CO68" s="1"/>
      <c r="CP68" s="2"/>
      <c r="CQ68" s="3"/>
      <c r="CR68" s="3"/>
      <c r="CS68" s="3"/>
      <c r="CT68" s="1"/>
      <c r="CU68" s="2"/>
      <c r="CV68" s="3"/>
      <c r="CW68" s="3"/>
      <c r="CX68" s="3"/>
      <c r="CY68" s="1"/>
      <c r="CZ68" s="2"/>
      <c r="DA68" s="3"/>
      <c r="DB68" s="3"/>
      <c r="DC68" s="3"/>
      <c r="DD68" s="1"/>
      <c r="DE68" s="2"/>
      <c r="DF68" s="3"/>
      <c r="DG68" s="3"/>
      <c r="DH68" s="3"/>
      <c r="DI68" s="1"/>
      <c r="DJ68" s="2"/>
      <c r="DK68" s="3"/>
      <c r="DL68" s="3"/>
      <c r="DM68" s="3"/>
      <c r="DN68" s="1"/>
      <c r="DO68" s="2"/>
      <c r="DP68" s="3"/>
      <c r="DQ68" s="3"/>
      <c r="DR68" s="3"/>
      <c r="DS68" s="1"/>
      <c r="DT68" s="2"/>
      <c r="DU68" s="3"/>
      <c r="DV68" s="3"/>
      <c r="DW68" s="3"/>
      <c r="DX68" s="1"/>
      <c r="DY68" s="2"/>
      <c r="DZ68" s="3"/>
      <c r="EA68" s="3"/>
      <c r="EB68" s="3"/>
      <c r="EC68" s="1"/>
      <c r="ED68" s="2"/>
      <c r="EE68" s="115">
        <f t="shared" si="17"/>
        <v>3</v>
      </c>
      <c r="EF68" s="116">
        <f>SUM(EE67-EE68)</f>
        <v>-3</v>
      </c>
    </row>
    <row r="69" spans="1:136" ht="13.8">
      <c r="A69" s="98" t="str">
        <f t="shared" si="16"/>
        <v>Míra ChalupníkPlaceno panáků</v>
      </c>
      <c r="B69" s="99" t="s">
        <v>60</v>
      </c>
      <c r="C69" s="103" t="str">
        <f>Tabulka!B46</f>
        <v>Chalupník</v>
      </c>
      <c r="D69" s="104" t="s">
        <v>39</v>
      </c>
      <c r="E69" s="3"/>
      <c r="F69" s="3"/>
      <c r="G69" s="3"/>
      <c r="H69" s="1"/>
      <c r="I69" s="2"/>
      <c r="J69" s="3"/>
      <c r="K69" s="3"/>
      <c r="L69" s="3"/>
      <c r="M69" s="1"/>
      <c r="N69" s="2"/>
      <c r="O69" s="3"/>
      <c r="P69" s="3"/>
      <c r="Q69" s="3"/>
      <c r="R69" s="1"/>
      <c r="S69" s="2"/>
      <c r="T69" s="3"/>
      <c r="U69" s="3"/>
      <c r="V69" s="3"/>
      <c r="W69" s="1"/>
      <c r="X69" s="2"/>
      <c r="Y69" s="3"/>
      <c r="Z69" s="3"/>
      <c r="AA69" s="3"/>
      <c r="AB69" s="1"/>
      <c r="AC69" s="2"/>
      <c r="AD69" s="3"/>
      <c r="AE69" s="3"/>
      <c r="AF69" s="3"/>
      <c r="AG69" s="1"/>
      <c r="AH69" s="2"/>
      <c r="AI69" s="3">
        <v>0</v>
      </c>
      <c r="AJ69" s="3"/>
      <c r="AK69" s="3"/>
      <c r="AL69" s="1"/>
      <c r="AM69" s="2"/>
      <c r="AN69" s="3">
        <v>1</v>
      </c>
      <c r="AO69" s="3"/>
      <c r="AP69" s="3"/>
      <c r="AQ69" s="1"/>
      <c r="AR69" s="2"/>
      <c r="AS69" s="3">
        <v>2</v>
      </c>
      <c r="AT69" s="3"/>
      <c r="AU69" s="3"/>
      <c r="AV69" s="1"/>
      <c r="AW69" s="2"/>
      <c r="AX69" s="3"/>
      <c r="AY69" s="3"/>
      <c r="AZ69" s="3"/>
      <c r="BA69" s="1"/>
      <c r="BB69" s="2"/>
      <c r="BC69" s="3"/>
      <c r="BD69" s="3"/>
      <c r="BE69" s="3"/>
      <c r="BF69" s="1"/>
      <c r="BG69" s="2"/>
      <c r="BH69" s="3"/>
      <c r="BI69" s="3"/>
      <c r="BJ69" s="3"/>
      <c r="BK69" s="1"/>
      <c r="BL69" s="2"/>
      <c r="BM69" s="3"/>
      <c r="BN69" s="3"/>
      <c r="BO69" s="3"/>
      <c r="BP69" s="1"/>
      <c r="BQ69" s="2"/>
      <c r="BR69" s="3"/>
      <c r="BS69" s="3"/>
      <c r="BT69" s="3"/>
      <c r="BU69" s="1"/>
      <c r="BV69" s="2"/>
      <c r="BW69" s="3"/>
      <c r="BX69" s="3"/>
      <c r="BY69" s="3"/>
      <c r="BZ69" s="1"/>
      <c r="CA69" s="2"/>
      <c r="CB69" s="3"/>
      <c r="CC69" s="3"/>
      <c r="CD69" s="3"/>
      <c r="CE69" s="1"/>
      <c r="CF69" s="2"/>
      <c r="CG69" s="3"/>
      <c r="CH69" s="3"/>
      <c r="CI69" s="3"/>
      <c r="CJ69" s="1"/>
      <c r="CK69" s="2"/>
      <c r="CL69" s="3"/>
      <c r="CM69" s="3"/>
      <c r="CN69" s="3"/>
      <c r="CO69" s="1"/>
      <c r="CP69" s="2"/>
      <c r="CQ69" s="3"/>
      <c r="CR69" s="3"/>
      <c r="CS69" s="3"/>
      <c r="CT69" s="1"/>
      <c r="CU69" s="2"/>
      <c r="CV69" s="3"/>
      <c r="CW69" s="3"/>
      <c r="CX69" s="3"/>
      <c r="CY69" s="1"/>
      <c r="CZ69" s="2"/>
      <c r="DA69" s="3"/>
      <c r="DB69" s="3"/>
      <c r="DC69" s="3"/>
      <c r="DD69" s="1"/>
      <c r="DE69" s="2"/>
      <c r="DF69" s="3"/>
      <c r="DG69" s="3"/>
      <c r="DH69" s="3"/>
      <c r="DI69" s="1"/>
      <c r="DJ69" s="2"/>
      <c r="DK69" s="3"/>
      <c r="DL69" s="3"/>
      <c r="DM69" s="3"/>
      <c r="DN69" s="1"/>
      <c r="DO69" s="2"/>
      <c r="DP69" s="3"/>
      <c r="DQ69" s="3"/>
      <c r="DR69" s="3"/>
      <c r="DS69" s="1"/>
      <c r="DT69" s="2"/>
      <c r="DU69" s="3"/>
      <c r="DV69" s="3"/>
      <c r="DW69" s="3"/>
      <c r="DX69" s="1"/>
      <c r="DY69" s="2"/>
      <c r="DZ69" s="3"/>
      <c r="EA69" s="3"/>
      <c r="EB69" s="3"/>
      <c r="EC69" s="1"/>
      <c r="ED69" s="2"/>
      <c r="EE69" s="115">
        <f t="shared" si="17"/>
        <v>3</v>
      </c>
      <c r="EF69" s="117"/>
    </row>
    <row r="70" spans="1:136" ht="13.8">
      <c r="A70" s="98" t="str">
        <f t="shared" si="16"/>
        <v>Míra ChalupníkPřehozy</v>
      </c>
      <c r="B70" s="99" t="s">
        <v>60</v>
      </c>
      <c r="C70" s="103">
        <f>Tabulka!B47</f>
        <v>0</v>
      </c>
      <c r="D70" s="104" t="s">
        <v>25</v>
      </c>
      <c r="E70" s="3"/>
      <c r="F70" s="3"/>
      <c r="G70" s="3"/>
      <c r="H70" s="1"/>
      <c r="I70" s="2"/>
      <c r="J70" s="3"/>
      <c r="K70" s="3"/>
      <c r="L70" s="3"/>
      <c r="M70" s="1"/>
      <c r="N70" s="2"/>
      <c r="O70" s="3"/>
      <c r="P70" s="3"/>
      <c r="Q70" s="3"/>
      <c r="R70" s="1"/>
      <c r="S70" s="2"/>
      <c r="T70" s="3"/>
      <c r="U70" s="3"/>
      <c r="V70" s="3"/>
      <c r="W70" s="1"/>
      <c r="X70" s="2"/>
      <c r="Y70" s="3"/>
      <c r="Z70" s="3"/>
      <c r="AA70" s="3"/>
      <c r="AB70" s="1"/>
      <c r="AC70" s="2"/>
      <c r="AD70" s="3"/>
      <c r="AE70" s="3"/>
      <c r="AF70" s="3"/>
      <c r="AG70" s="1"/>
      <c r="AH70" s="2"/>
      <c r="AI70" s="3">
        <v>0</v>
      </c>
      <c r="AJ70" s="3"/>
      <c r="AK70" s="3"/>
      <c r="AL70" s="1"/>
      <c r="AM70" s="2"/>
      <c r="AN70" s="3">
        <v>0</v>
      </c>
      <c r="AO70" s="3"/>
      <c r="AP70" s="3"/>
      <c r="AQ70" s="1"/>
      <c r="AR70" s="2"/>
      <c r="AS70" s="3">
        <v>0</v>
      </c>
      <c r="AT70" s="3"/>
      <c r="AU70" s="3"/>
      <c r="AV70" s="1"/>
      <c r="AW70" s="2"/>
      <c r="AX70" s="3"/>
      <c r="AY70" s="3"/>
      <c r="AZ70" s="3"/>
      <c r="BA70" s="1"/>
      <c r="BB70" s="2"/>
      <c r="BC70" s="3"/>
      <c r="BD70" s="3"/>
      <c r="BE70" s="3"/>
      <c r="BF70" s="1"/>
      <c r="BG70" s="2"/>
      <c r="BH70" s="3"/>
      <c r="BI70" s="3"/>
      <c r="BJ70" s="3"/>
      <c r="BK70" s="1"/>
      <c r="BL70" s="2"/>
      <c r="BM70" s="3"/>
      <c r="BN70" s="3"/>
      <c r="BO70" s="3"/>
      <c r="BP70" s="1"/>
      <c r="BQ70" s="2"/>
      <c r="BR70" s="3"/>
      <c r="BS70" s="3"/>
      <c r="BT70" s="3"/>
      <c r="BU70" s="1"/>
      <c r="BV70" s="2"/>
      <c r="BW70" s="3"/>
      <c r="BX70" s="3"/>
      <c r="BY70" s="3"/>
      <c r="BZ70" s="1"/>
      <c r="CA70" s="2"/>
      <c r="CB70" s="3"/>
      <c r="CC70" s="3"/>
      <c r="CD70" s="3"/>
      <c r="CE70" s="1"/>
      <c r="CF70" s="2"/>
      <c r="CG70" s="3"/>
      <c r="CH70" s="3"/>
      <c r="CI70" s="3"/>
      <c r="CJ70" s="1"/>
      <c r="CK70" s="2"/>
      <c r="CL70" s="3"/>
      <c r="CM70" s="3"/>
      <c r="CN70" s="3"/>
      <c r="CO70" s="1"/>
      <c r="CP70" s="2"/>
      <c r="CQ70" s="3"/>
      <c r="CR70" s="3"/>
      <c r="CS70" s="3"/>
      <c r="CT70" s="1"/>
      <c r="CU70" s="2"/>
      <c r="CV70" s="3"/>
      <c r="CW70" s="3"/>
      <c r="CX70" s="3"/>
      <c r="CY70" s="1"/>
      <c r="CZ70" s="2"/>
      <c r="DA70" s="3"/>
      <c r="DB70" s="3"/>
      <c r="DC70" s="3"/>
      <c r="DD70" s="1"/>
      <c r="DE70" s="2"/>
      <c r="DF70" s="3"/>
      <c r="DG70" s="3"/>
      <c r="DH70" s="3"/>
      <c r="DI70" s="1"/>
      <c r="DJ70" s="2"/>
      <c r="DK70" s="3"/>
      <c r="DL70" s="3"/>
      <c r="DM70" s="3"/>
      <c r="DN70" s="1"/>
      <c r="DO70" s="2"/>
      <c r="DP70" s="3"/>
      <c r="DQ70" s="3"/>
      <c r="DR70" s="3"/>
      <c r="DS70" s="1"/>
      <c r="DT70" s="2"/>
      <c r="DU70" s="3"/>
      <c r="DV70" s="3"/>
      <c r="DW70" s="3"/>
      <c r="DX70" s="1"/>
      <c r="DY70" s="2"/>
      <c r="DZ70" s="3"/>
      <c r="EA70" s="3"/>
      <c r="EB70" s="3"/>
      <c r="EC70" s="1"/>
      <c r="ED70" s="2"/>
      <c r="EE70" s="115">
        <f t="shared" si="17"/>
        <v>0</v>
      </c>
      <c r="EF70" s="117"/>
    </row>
    <row r="71" spans="1:136" ht="13.8">
      <c r="A71" s="98" t="str">
        <f t="shared" si="16"/>
        <v>Míra ChalupníkPoč. kol</v>
      </c>
      <c r="B71" s="99" t="s">
        <v>60</v>
      </c>
      <c r="C71" s="103">
        <f>Tabulka!B48</f>
        <v>0</v>
      </c>
      <c r="D71" s="104" t="s">
        <v>37</v>
      </c>
      <c r="E71" s="3"/>
      <c r="F71" s="3"/>
      <c r="G71" s="3"/>
      <c r="H71" s="1"/>
      <c r="I71" s="2"/>
      <c r="J71" s="3"/>
      <c r="K71" s="3"/>
      <c r="L71" s="3"/>
      <c r="M71" s="1"/>
      <c r="N71" s="2"/>
      <c r="O71" s="3"/>
      <c r="P71" s="3"/>
      <c r="Q71" s="3"/>
      <c r="R71" s="1"/>
      <c r="S71" s="2"/>
      <c r="T71" s="3"/>
      <c r="U71" s="3"/>
      <c r="V71" s="3"/>
      <c r="W71" s="1"/>
      <c r="X71" s="2"/>
      <c r="Y71" s="3"/>
      <c r="Z71" s="3"/>
      <c r="AA71" s="3"/>
      <c r="AB71" s="1"/>
      <c r="AC71" s="2"/>
      <c r="AD71" s="3"/>
      <c r="AE71" s="3"/>
      <c r="AF71" s="3"/>
      <c r="AG71" s="1"/>
      <c r="AH71" s="2"/>
      <c r="AI71" s="3">
        <v>4</v>
      </c>
      <c r="AJ71" s="3"/>
      <c r="AK71" s="3"/>
      <c r="AL71" s="1"/>
      <c r="AM71" s="2"/>
      <c r="AN71" s="3">
        <v>3</v>
      </c>
      <c r="AO71" s="3"/>
      <c r="AP71" s="3"/>
      <c r="AQ71" s="1"/>
      <c r="AR71" s="2"/>
      <c r="AS71" s="3">
        <v>4</v>
      </c>
      <c r="AT71" s="3"/>
      <c r="AU71" s="3"/>
      <c r="AV71" s="1"/>
      <c r="AW71" s="2"/>
      <c r="AX71" s="3"/>
      <c r="AY71" s="3"/>
      <c r="AZ71" s="3"/>
      <c r="BA71" s="1"/>
      <c r="BB71" s="2"/>
      <c r="BC71" s="3"/>
      <c r="BD71" s="3"/>
      <c r="BE71" s="3"/>
      <c r="BF71" s="1"/>
      <c r="BG71" s="2"/>
      <c r="BH71" s="3"/>
      <c r="BI71" s="3"/>
      <c r="BJ71" s="3"/>
      <c r="BK71" s="1"/>
      <c r="BL71" s="2"/>
      <c r="BM71" s="3"/>
      <c r="BN71" s="3"/>
      <c r="BO71" s="3"/>
      <c r="BP71" s="1"/>
      <c r="BQ71" s="2"/>
      <c r="BR71" s="3"/>
      <c r="BS71" s="3"/>
      <c r="BT71" s="3"/>
      <c r="BU71" s="1"/>
      <c r="BV71" s="2"/>
      <c r="BW71" s="3"/>
      <c r="BX71" s="3"/>
      <c r="BY71" s="3"/>
      <c r="BZ71" s="1"/>
      <c r="CA71" s="2"/>
      <c r="CB71" s="3"/>
      <c r="CC71" s="3"/>
      <c r="CD71" s="3"/>
      <c r="CE71" s="1"/>
      <c r="CF71" s="2"/>
      <c r="CG71" s="3"/>
      <c r="CH71" s="3"/>
      <c r="CI71" s="3"/>
      <c r="CJ71" s="1"/>
      <c r="CK71" s="2"/>
      <c r="CL71" s="3"/>
      <c r="CM71" s="3"/>
      <c r="CN71" s="3"/>
      <c r="CO71" s="1"/>
      <c r="CP71" s="2"/>
      <c r="CQ71" s="3"/>
      <c r="CR71" s="3"/>
      <c r="CS71" s="3"/>
      <c r="CT71" s="1"/>
      <c r="CU71" s="2"/>
      <c r="CV71" s="3"/>
      <c r="CW71" s="3"/>
      <c r="CX71" s="3"/>
      <c r="CY71" s="1"/>
      <c r="CZ71" s="2"/>
      <c r="DA71" s="3"/>
      <c r="DB71" s="3"/>
      <c r="DC71" s="3"/>
      <c r="DD71" s="1"/>
      <c r="DE71" s="2"/>
      <c r="DF71" s="3"/>
      <c r="DG71" s="3"/>
      <c r="DH71" s="3"/>
      <c r="DI71" s="1"/>
      <c r="DJ71" s="2"/>
      <c r="DK71" s="3"/>
      <c r="DL71" s="3"/>
      <c r="DM71" s="3"/>
      <c r="DN71" s="1"/>
      <c r="DO71" s="2"/>
      <c r="DP71" s="3"/>
      <c r="DQ71" s="3"/>
      <c r="DR71" s="3"/>
      <c r="DS71" s="1"/>
      <c r="DT71" s="2"/>
      <c r="DU71" s="3"/>
      <c r="DV71" s="3"/>
      <c r="DW71" s="3"/>
      <c r="DX71" s="1"/>
      <c r="DY71" s="2"/>
      <c r="DZ71" s="3"/>
      <c r="EA71" s="3"/>
      <c r="EB71" s="3"/>
      <c r="EC71" s="1"/>
      <c r="ED71" s="2"/>
      <c r="EE71" s="115">
        <f t="shared" si="17"/>
        <v>11</v>
      </c>
      <c r="EF71" s="117"/>
    </row>
    <row r="72" spans="1:136" ht="13.8">
      <c r="A72" s="98" t="str">
        <f t="shared" si="16"/>
        <v>Míra ChalupníkPočet konečných bodů</v>
      </c>
      <c r="B72" s="99" t="s">
        <v>60</v>
      </c>
      <c r="C72" s="103"/>
      <c r="D72" s="104" t="s">
        <v>48</v>
      </c>
      <c r="E72" s="3"/>
      <c r="F72" s="3"/>
      <c r="G72" s="3"/>
      <c r="H72" s="1"/>
      <c r="I72" s="2"/>
      <c r="J72" s="3"/>
      <c r="K72" s="3"/>
      <c r="L72" s="3"/>
      <c r="M72" s="1"/>
      <c r="N72" s="2"/>
      <c r="O72" s="3"/>
      <c r="P72" s="3"/>
      <c r="Q72" s="3"/>
      <c r="R72" s="1"/>
      <c r="S72" s="2"/>
      <c r="T72" s="3"/>
      <c r="U72" s="3"/>
      <c r="V72" s="3"/>
      <c r="W72" s="1"/>
      <c r="X72" s="2"/>
      <c r="Y72" s="3"/>
      <c r="Z72" s="3"/>
      <c r="AA72" s="3"/>
      <c r="AB72" s="1"/>
      <c r="AC72" s="2"/>
      <c r="AD72" s="3"/>
      <c r="AE72" s="3"/>
      <c r="AF72" s="3"/>
      <c r="AG72" s="1"/>
      <c r="AH72" s="2"/>
      <c r="AI72" s="3">
        <v>76</v>
      </c>
      <c r="AJ72" s="3">
        <v>102</v>
      </c>
      <c r="AK72" s="3">
        <v>238</v>
      </c>
      <c r="AL72" s="1">
        <v>3</v>
      </c>
      <c r="AM72" s="2"/>
      <c r="AN72" s="3">
        <v>211</v>
      </c>
      <c r="AO72" s="3">
        <v>72</v>
      </c>
      <c r="AP72" s="3">
        <v>121</v>
      </c>
      <c r="AQ72" s="1"/>
      <c r="AR72" s="2"/>
      <c r="AS72" s="3">
        <v>131</v>
      </c>
      <c r="AT72" s="3">
        <v>157</v>
      </c>
      <c r="AU72" s="3">
        <v>201</v>
      </c>
      <c r="AV72" s="1">
        <v>6</v>
      </c>
      <c r="AW72" s="2"/>
      <c r="AX72" s="3"/>
      <c r="AY72" s="3"/>
      <c r="AZ72" s="3"/>
      <c r="BA72" s="1"/>
      <c r="BB72" s="2"/>
      <c r="BC72" s="3"/>
      <c r="BD72" s="3"/>
      <c r="BE72" s="3"/>
      <c r="BF72" s="1"/>
      <c r="BG72" s="2"/>
      <c r="BH72" s="3"/>
      <c r="BI72" s="3"/>
      <c r="BJ72" s="3"/>
      <c r="BK72" s="1"/>
      <c r="BL72" s="2"/>
      <c r="BM72" s="3"/>
      <c r="BN72" s="3"/>
      <c r="BO72" s="3"/>
      <c r="BP72" s="1"/>
      <c r="BQ72" s="2"/>
      <c r="BR72" s="3"/>
      <c r="BS72" s="3"/>
      <c r="BT72" s="3"/>
      <c r="BU72" s="1"/>
      <c r="BV72" s="2"/>
      <c r="BW72" s="3"/>
      <c r="BX72" s="3"/>
      <c r="BY72" s="3"/>
      <c r="BZ72" s="1"/>
      <c r="CA72" s="2"/>
      <c r="CB72" s="3"/>
      <c r="CC72" s="3"/>
      <c r="CD72" s="3"/>
      <c r="CE72" s="1"/>
      <c r="CF72" s="2"/>
      <c r="CG72" s="3"/>
      <c r="CH72" s="3"/>
      <c r="CI72" s="3"/>
      <c r="CJ72" s="1"/>
      <c r="CK72" s="2"/>
      <c r="CL72" s="3"/>
      <c r="CM72" s="3"/>
      <c r="CN72" s="3"/>
      <c r="CO72" s="1"/>
      <c r="CP72" s="2"/>
      <c r="CQ72" s="3"/>
      <c r="CR72" s="3"/>
      <c r="CS72" s="3"/>
      <c r="CT72" s="1"/>
      <c r="CU72" s="2"/>
      <c r="CV72" s="3"/>
      <c r="CW72" s="3"/>
      <c r="CX72" s="3"/>
      <c r="CY72" s="1"/>
      <c r="CZ72" s="2"/>
      <c r="DA72" s="3"/>
      <c r="DB72" s="3"/>
      <c r="DC72" s="3"/>
      <c r="DD72" s="1"/>
      <c r="DE72" s="2"/>
      <c r="DF72" s="3"/>
      <c r="DG72" s="3"/>
      <c r="DH72" s="3"/>
      <c r="DI72" s="1"/>
      <c r="DJ72" s="2"/>
      <c r="DK72" s="3"/>
      <c r="DL72" s="3"/>
      <c r="DM72" s="3"/>
      <c r="DN72" s="1"/>
      <c r="DO72" s="2"/>
      <c r="DP72" s="3"/>
      <c r="DQ72" s="3"/>
      <c r="DR72" s="3"/>
      <c r="DS72" s="1"/>
      <c r="DT72" s="2"/>
      <c r="DU72" s="3"/>
      <c r="DV72" s="3"/>
      <c r="DW72" s="3"/>
      <c r="DX72" s="1"/>
      <c r="DY72" s="2"/>
      <c r="DZ72" s="3"/>
      <c r="EA72" s="3"/>
      <c r="EB72" s="3"/>
      <c r="EC72" s="1"/>
      <c r="ED72" s="2"/>
      <c r="EE72" s="115">
        <f t="shared" si="17"/>
        <v>1318</v>
      </c>
      <c r="EF72" s="117"/>
    </row>
    <row r="73" spans="1:136" ht="13.8">
      <c r="A73" s="98" t="str">
        <f t="shared" si="16"/>
        <v>Míra ChalupníkPrůměr konečných bodů na kolo</v>
      </c>
      <c r="B73" s="99" t="s">
        <v>60</v>
      </c>
      <c r="C73" s="103"/>
      <c r="D73" s="105" t="s">
        <v>49</v>
      </c>
      <c r="E73" s="84" t="str">
        <f>IF(E72&lt;&gt;"",AVERAGE($E72:E72),"")</f>
        <v/>
      </c>
      <c r="F73" s="84" t="str">
        <f>IF(F72&lt;&gt;"",AVERAGE($E72:F72),"")</f>
        <v/>
      </c>
      <c r="G73" s="84" t="str">
        <f>IF(G72&lt;&gt;"",AVERAGE($E72:G72),"")</f>
        <v/>
      </c>
      <c r="H73" s="84" t="str">
        <f>IF(H72&lt;&gt;"",AVERAGE($E72:H72),"")</f>
        <v/>
      </c>
      <c r="I73" s="129" t="str">
        <f>IF(I72&lt;&gt;"",AVERAGE($E72:I72),"")</f>
        <v/>
      </c>
      <c r="J73" s="84" t="str">
        <f>IF(J72&lt;&gt;"",AVERAGE($E72:J72),"")</f>
        <v/>
      </c>
      <c r="K73" s="84" t="str">
        <f>IF(K72&lt;&gt;"",AVERAGE($E72:K72),"")</f>
        <v/>
      </c>
      <c r="L73" s="84" t="str">
        <f>IF(L72&lt;&gt;"",AVERAGE($E72:L72),"")</f>
        <v/>
      </c>
      <c r="M73" s="84" t="str">
        <f>IF(M72&lt;&gt;"",AVERAGE($E72:M72),"")</f>
        <v/>
      </c>
      <c r="N73" s="129" t="str">
        <f>IF(N72&lt;&gt;"",AVERAGE($E72:N72),"")</f>
        <v/>
      </c>
      <c r="O73" s="84" t="str">
        <f>IF(O72&lt;&gt;"",AVERAGE($E72:O72),"")</f>
        <v/>
      </c>
      <c r="P73" s="84" t="str">
        <f>IF(P72&lt;&gt;"",AVERAGE($E72:P72),"")</f>
        <v/>
      </c>
      <c r="Q73" s="84" t="str">
        <f>IF(Q72&lt;&gt;"",AVERAGE($E72:Q72),"")</f>
        <v/>
      </c>
      <c r="R73" s="84" t="str">
        <f>IF(R72&lt;&gt;"",AVERAGE($E72:R72),"")</f>
        <v/>
      </c>
      <c r="S73" s="129" t="str">
        <f>IF(S72&lt;&gt;"",AVERAGE($E72:S72),"")</f>
        <v/>
      </c>
      <c r="T73" s="84" t="str">
        <f>IF(T72&lt;&gt;"",AVERAGE($E72:T72),"")</f>
        <v/>
      </c>
      <c r="U73" s="84" t="str">
        <f>IF(U72&lt;&gt;"",AVERAGE($E72:U72),"")</f>
        <v/>
      </c>
      <c r="V73" s="84" t="str">
        <f>IF(V72&lt;&gt;"",AVERAGE($E72:V72),"")</f>
        <v/>
      </c>
      <c r="W73" s="84" t="str">
        <f>IF(W72&lt;&gt;"",AVERAGE($E72:W72),"")</f>
        <v/>
      </c>
      <c r="X73" s="129" t="str">
        <f>IF(X72&lt;&gt;"",AVERAGE($E72:X72),"")</f>
        <v/>
      </c>
      <c r="Y73" s="84" t="str">
        <f>IF(Y72&lt;&gt;"",AVERAGE($E72:Y72),"")</f>
        <v/>
      </c>
      <c r="Z73" s="84" t="str">
        <f>IF(Z72&lt;&gt;"",AVERAGE($E72:Z72),"")</f>
        <v/>
      </c>
      <c r="AA73" s="84" t="str">
        <f>IF(AA72&lt;&gt;"",AVERAGE($E72:AA72),"")</f>
        <v/>
      </c>
      <c r="AB73" s="84" t="str">
        <f>IF(AB72&lt;&gt;"",AVERAGE($E72:AB72),"")</f>
        <v/>
      </c>
      <c r="AC73" s="129" t="str">
        <f>IF(AC72&lt;&gt;"",AVERAGE($E72:AC72),"")</f>
        <v/>
      </c>
      <c r="AD73" s="84" t="str">
        <f>IF(AD72&lt;&gt;"",AVERAGE($E72:AD72),"")</f>
        <v/>
      </c>
      <c r="AE73" s="84" t="str">
        <f>IF(AE72&lt;&gt;"",AVERAGE($E72:AE72),"")</f>
        <v/>
      </c>
      <c r="AF73" s="84" t="str">
        <f>IF(AF72&lt;&gt;"",AVERAGE($E72:AF72),"")</f>
        <v/>
      </c>
      <c r="AG73" s="84" t="str">
        <f>IF(AG72&lt;&gt;"",AVERAGE($E72:AG72),"")</f>
        <v/>
      </c>
      <c r="AH73" s="129" t="str">
        <f>IF(AH72&lt;&gt;"",AVERAGE($E72:AH72),"")</f>
        <v/>
      </c>
      <c r="AI73" s="84">
        <f>IF(AI72&lt;&gt;"",AVERAGE($E72:AI72),"")</f>
        <v>76</v>
      </c>
      <c r="AJ73" s="84">
        <f>IF(AJ72&lt;&gt;"",AVERAGE($E72:AJ72),"")</f>
        <v>89</v>
      </c>
      <c r="AK73" s="84">
        <f>IF(AK72&lt;&gt;"",AVERAGE($E72:AK72),"")</f>
        <v>138.66666666666666</v>
      </c>
      <c r="AL73" s="84">
        <f>IF(AL72&lt;&gt;"",AVERAGE($E72:AL72),"")</f>
        <v>104.75</v>
      </c>
      <c r="AM73" s="129" t="str">
        <f>IF(AM72&lt;&gt;"",AVERAGE($E72:AM72),"")</f>
        <v/>
      </c>
      <c r="AN73" s="84">
        <f>IF(AN72&lt;&gt;"",AVERAGE($E72:AN72),"")</f>
        <v>126</v>
      </c>
      <c r="AO73" s="84">
        <f>IF(AO72&lt;&gt;"",AVERAGE($E72:AO72),"")</f>
        <v>117</v>
      </c>
      <c r="AP73" s="84">
        <f>IF(AP72&lt;&gt;"",AVERAGE($E72:AP72),"")</f>
        <v>117.57142857142857</v>
      </c>
      <c r="AQ73" s="84" t="str">
        <f>IF(AQ72&lt;&gt;"",AVERAGE($E72:AQ72),"")</f>
        <v/>
      </c>
      <c r="AR73" s="129" t="str">
        <f>IF(AR72&lt;&gt;"",AVERAGE($E72:AR72),"")</f>
        <v/>
      </c>
      <c r="AS73" s="84">
        <f>IF(AS72&lt;&gt;"",AVERAGE($E72:AS72),"")</f>
        <v>119.25</v>
      </c>
      <c r="AT73" s="84">
        <f>IF(AT72&lt;&gt;"",AVERAGE($E72:AT72),"")</f>
        <v>123.44444444444444</v>
      </c>
      <c r="AU73" s="84">
        <f>IF(AU72&lt;&gt;"",AVERAGE($E72:AU72),"")</f>
        <v>131.19999999999999</v>
      </c>
      <c r="AV73" s="84">
        <f>IF(AV72&lt;&gt;"",AVERAGE($E72:AV72),"")</f>
        <v>119.81818181818181</v>
      </c>
      <c r="AW73" s="129" t="str">
        <f>IF(AW72&lt;&gt;"",AVERAGE($E72:AW72),"")</f>
        <v/>
      </c>
      <c r="AX73" s="84" t="str">
        <f>IF(AX72&lt;&gt;"",AVERAGE($E72:AX72),"")</f>
        <v/>
      </c>
      <c r="AY73" s="84" t="str">
        <f>IF(AY72&lt;&gt;"",AVERAGE($E72:AY72),"")</f>
        <v/>
      </c>
      <c r="AZ73" s="84" t="str">
        <f>IF(AZ72&lt;&gt;"",AVERAGE($E72:AZ72),"")</f>
        <v/>
      </c>
      <c r="BA73" s="84" t="str">
        <f>IF(BA72&lt;&gt;"",AVERAGE($E72:BA72),"")</f>
        <v/>
      </c>
      <c r="BB73" s="129" t="str">
        <f>IF(BB72&lt;&gt;"",AVERAGE($E72:BB72),"")</f>
        <v/>
      </c>
      <c r="BC73" s="84" t="str">
        <f>IF(BC72&lt;&gt;"",AVERAGE($E72:BC72),"")</f>
        <v/>
      </c>
      <c r="BD73" s="84" t="str">
        <f>IF(BD72&lt;&gt;"",AVERAGE($E72:BD72),"")</f>
        <v/>
      </c>
      <c r="BE73" s="84" t="str">
        <f>IF(BE72&lt;&gt;"",AVERAGE($E72:BE72),"")</f>
        <v/>
      </c>
      <c r="BF73" s="84" t="str">
        <f>IF(BF72&lt;&gt;"",AVERAGE($E72:BF72),"")</f>
        <v/>
      </c>
      <c r="BG73" s="129" t="str">
        <f>IF(BG72&lt;&gt;"",AVERAGE($E72:BG72),"")</f>
        <v/>
      </c>
      <c r="BH73" s="84" t="str">
        <f>IF(BH72&lt;&gt;"",AVERAGE($E72:BH72),"")</f>
        <v/>
      </c>
      <c r="BI73" s="84" t="str">
        <f>IF(BI72&lt;&gt;"",AVERAGE($E72:BI72),"")</f>
        <v/>
      </c>
      <c r="BJ73" s="84" t="str">
        <f>IF(BJ72&lt;&gt;"",AVERAGE($E72:BJ72),"")</f>
        <v/>
      </c>
      <c r="BK73" s="84" t="str">
        <f>IF(BK72&lt;&gt;"",AVERAGE($E72:BK72),"")</f>
        <v/>
      </c>
      <c r="BL73" s="129" t="str">
        <f>IF(BL72&lt;&gt;"",AVERAGE($E72:BL72),"")</f>
        <v/>
      </c>
      <c r="BM73" s="84" t="str">
        <f>IF(BM72&lt;&gt;"",AVERAGE($E72:BM72),"")</f>
        <v/>
      </c>
      <c r="BN73" s="84" t="str">
        <f>IF(BN72&lt;&gt;"",AVERAGE($E72:BN72),"")</f>
        <v/>
      </c>
      <c r="BO73" s="84" t="str">
        <f>IF(BO72&lt;&gt;"",AVERAGE($E72:BO72),"")</f>
        <v/>
      </c>
      <c r="BP73" s="84" t="str">
        <f>IF(BP72&lt;&gt;"",AVERAGE($E72:BP72),"")</f>
        <v/>
      </c>
      <c r="BQ73" s="129" t="str">
        <f>IF(BQ72&lt;&gt;"",AVERAGE($E72:BQ72),"")</f>
        <v/>
      </c>
      <c r="BR73" s="84" t="str">
        <f>IF(BR72&lt;&gt;"",AVERAGE($E72:BR72),"")</f>
        <v/>
      </c>
      <c r="BS73" s="84" t="str">
        <f>IF(BS72&lt;&gt;"",AVERAGE($E72:BS72),"")</f>
        <v/>
      </c>
      <c r="BT73" s="84" t="str">
        <f>IF(BT72&lt;&gt;"",AVERAGE($E72:BT72),"")</f>
        <v/>
      </c>
      <c r="BU73" s="84" t="str">
        <f>IF(BU72&lt;&gt;"",AVERAGE($E72:BU72),"")</f>
        <v/>
      </c>
      <c r="BV73" s="129" t="str">
        <f>IF(BV72&lt;&gt;"",AVERAGE($E72:BV72),"")</f>
        <v/>
      </c>
      <c r="BW73" s="84" t="str">
        <f>IF(BW72&lt;&gt;"",AVERAGE($E72:BW72),"")</f>
        <v/>
      </c>
      <c r="BX73" s="84" t="str">
        <f>IF(BX72&lt;&gt;"",AVERAGE($E72:BX72),"")</f>
        <v/>
      </c>
      <c r="BY73" s="84" t="str">
        <f>IF(BY72&lt;&gt;"",AVERAGE($E72:BY72),"")</f>
        <v/>
      </c>
      <c r="BZ73" s="84" t="str">
        <f>IF(BZ72&lt;&gt;"",AVERAGE($E72:BZ72),"")</f>
        <v/>
      </c>
      <c r="CA73" s="129" t="str">
        <f>IF(CA72&lt;&gt;"",AVERAGE($E72:CA72),"")</f>
        <v/>
      </c>
      <c r="CB73" s="84" t="str">
        <f>IF(CB72&lt;&gt;"",AVERAGE($E72:CB72),"")</f>
        <v/>
      </c>
      <c r="CC73" s="84" t="str">
        <f>IF(CC72&lt;&gt;"",AVERAGE($E72:CC72),"")</f>
        <v/>
      </c>
      <c r="CD73" s="84" t="str">
        <f>IF(CD72&lt;&gt;"",AVERAGE($E72:CD72),"")</f>
        <v/>
      </c>
      <c r="CE73" s="84" t="str">
        <f>IF(CE72&lt;&gt;"",AVERAGE($E72:CE72),"")</f>
        <v/>
      </c>
      <c r="CF73" s="129" t="str">
        <f>IF(CF72&lt;&gt;"",AVERAGE($E72:CF72),"")</f>
        <v/>
      </c>
      <c r="CG73" s="84" t="str">
        <f>IF(CG72&lt;&gt;"",AVERAGE($E72:CG72),"")</f>
        <v/>
      </c>
      <c r="CH73" s="84" t="str">
        <f>IF(CH72&lt;&gt;"",AVERAGE($E72:CH72),"")</f>
        <v/>
      </c>
      <c r="CI73" s="84" t="str">
        <f>IF(CI72&lt;&gt;"",AVERAGE($E72:CI72),"")</f>
        <v/>
      </c>
      <c r="CJ73" s="84" t="str">
        <f>IF(CJ72&lt;&gt;"",AVERAGE($E72:CJ72),"")</f>
        <v/>
      </c>
      <c r="CK73" s="129" t="str">
        <f>IF(CK72&lt;&gt;"",AVERAGE($E72:CK72),"")</f>
        <v/>
      </c>
      <c r="CL73" s="84" t="str">
        <f>IF(CL72&lt;&gt;"",AVERAGE($E72:CL72),"")</f>
        <v/>
      </c>
      <c r="CM73" s="84" t="str">
        <f>IF(CM72&lt;&gt;"",AVERAGE($E72:CM72),"")</f>
        <v/>
      </c>
      <c r="CN73" s="84" t="str">
        <f>IF(CN72&lt;&gt;"",AVERAGE($E72:CN72),"")</f>
        <v/>
      </c>
      <c r="CO73" s="84" t="str">
        <f>IF(CO72&lt;&gt;"",AVERAGE($E72:CO72),"")</f>
        <v/>
      </c>
      <c r="CP73" s="129" t="str">
        <f>IF(CP72&lt;&gt;"",AVERAGE($E72:CP72),"")</f>
        <v/>
      </c>
      <c r="CQ73" s="84" t="str">
        <f>IF(CQ72&lt;&gt;"",AVERAGE($E72:CQ72),"")</f>
        <v/>
      </c>
      <c r="CR73" s="84" t="str">
        <f>IF(CR72&lt;&gt;"",AVERAGE($E72:CR72),"")</f>
        <v/>
      </c>
      <c r="CS73" s="84" t="str">
        <f>IF(CS72&lt;&gt;"",AVERAGE($E72:CS72),"")</f>
        <v/>
      </c>
      <c r="CT73" s="84" t="str">
        <f>IF(CT72&lt;&gt;"",AVERAGE($E72:CT72),"")</f>
        <v/>
      </c>
      <c r="CU73" s="129" t="str">
        <f>IF(CU72&lt;&gt;"",AVERAGE($E72:CU72),"")</f>
        <v/>
      </c>
      <c r="CV73" s="84" t="str">
        <f>IF(CV72&lt;&gt;"",AVERAGE($E72:CV72),"")</f>
        <v/>
      </c>
      <c r="CW73" s="84" t="str">
        <f>IF(CW72&lt;&gt;"",AVERAGE($E72:CW72),"")</f>
        <v/>
      </c>
      <c r="CX73" s="84" t="str">
        <f>IF(CX72&lt;&gt;"",AVERAGE($E72:CX72),"")</f>
        <v/>
      </c>
      <c r="CY73" s="84" t="str">
        <f>IF(CY72&lt;&gt;"",AVERAGE($E72:CY72),"")</f>
        <v/>
      </c>
      <c r="CZ73" s="129" t="str">
        <f>IF(CZ72&lt;&gt;"",AVERAGE($E72:CZ72),"")</f>
        <v/>
      </c>
      <c r="DA73" s="84" t="str">
        <f>IF(DA72&lt;&gt;"",AVERAGE($E72:DA72),"")</f>
        <v/>
      </c>
      <c r="DB73" s="84" t="str">
        <f>IF(DB72&lt;&gt;"",AVERAGE($E72:DB72),"")</f>
        <v/>
      </c>
      <c r="DC73" s="84" t="str">
        <f>IF(DC72&lt;&gt;"",AVERAGE($E72:DC72),"")</f>
        <v/>
      </c>
      <c r="DD73" s="84" t="str">
        <f>IF(DD72&lt;&gt;"",AVERAGE($E72:DD72),"")</f>
        <v/>
      </c>
      <c r="DE73" s="129" t="str">
        <f>IF(DE72&lt;&gt;"",AVERAGE($E72:DE72),"")</f>
        <v/>
      </c>
      <c r="DF73" s="84" t="str">
        <f>IF(DF72&lt;&gt;"",AVERAGE($E72:DF72),"")</f>
        <v/>
      </c>
      <c r="DG73" s="84" t="str">
        <f>IF(DG72&lt;&gt;"",AVERAGE($E72:DG72),"")</f>
        <v/>
      </c>
      <c r="DH73" s="84" t="str">
        <f>IF(DH72&lt;&gt;"",AVERAGE($E72:DH72),"")</f>
        <v/>
      </c>
      <c r="DI73" s="84" t="str">
        <f>IF(DI72&lt;&gt;"",AVERAGE($E72:DI72),"")</f>
        <v/>
      </c>
      <c r="DJ73" s="129" t="str">
        <f>IF(DJ72&lt;&gt;"",AVERAGE($E72:DJ72),"")</f>
        <v/>
      </c>
      <c r="DK73" s="84" t="str">
        <f>IF(DK72&lt;&gt;"",AVERAGE($E72:DK72),"")</f>
        <v/>
      </c>
      <c r="DL73" s="84" t="str">
        <f>IF(DL72&lt;&gt;"",AVERAGE($E72:DL72),"")</f>
        <v/>
      </c>
      <c r="DM73" s="84" t="str">
        <f>IF(DM72&lt;&gt;"",AVERAGE($E72:DM72),"")</f>
        <v/>
      </c>
      <c r="DN73" s="84" t="str">
        <f>IF(DN72&lt;&gt;"",AVERAGE($E72:DN72),"")</f>
        <v/>
      </c>
      <c r="DO73" s="129" t="str">
        <f>IF(DO72&lt;&gt;"",AVERAGE($E72:DO72),"")</f>
        <v/>
      </c>
      <c r="DP73" s="84" t="str">
        <f>IF(DP72&lt;&gt;"",AVERAGE($E72:DP72),"")</f>
        <v/>
      </c>
      <c r="DQ73" s="84" t="str">
        <f>IF(DQ72&lt;&gt;"",AVERAGE($E72:DQ72),"")</f>
        <v/>
      </c>
      <c r="DR73" s="84" t="str">
        <f>IF(DR72&lt;&gt;"",AVERAGE($E72:DR72),"")</f>
        <v/>
      </c>
      <c r="DS73" s="84" t="str">
        <f>IF(DS72&lt;&gt;"",AVERAGE($E72:DS72),"")</f>
        <v/>
      </c>
      <c r="DT73" s="129" t="str">
        <f>IF(DT72&lt;&gt;"",AVERAGE($E72:DT72),"")</f>
        <v/>
      </c>
      <c r="DU73" s="84" t="str">
        <f>IF(DU72&lt;&gt;"",AVERAGE($E72:DU72),"")</f>
        <v/>
      </c>
      <c r="DV73" s="84" t="str">
        <f>IF(DV72&lt;&gt;"",AVERAGE($E72:DV72),"")</f>
        <v/>
      </c>
      <c r="DW73" s="84" t="str">
        <f>IF(DW72&lt;&gt;"",AVERAGE($E72:DW72),"")</f>
        <v/>
      </c>
      <c r="DX73" s="84" t="str">
        <f>IF(DX72&lt;&gt;"",AVERAGE($E72:DX72),"")</f>
        <v/>
      </c>
      <c r="DY73" s="129" t="str">
        <f>IF(DY72&lt;&gt;"",AVERAGE($E72:DY72),"")</f>
        <v/>
      </c>
      <c r="DZ73" s="84" t="str">
        <f>IF(DZ72&lt;&gt;"",AVERAGE($E72:DZ72),"")</f>
        <v/>
      </c>
      <c r="EA73" s="84" t="str">
        <f>IF(EA72&lt;&gt;"",AVERAGE($E72:EA72),"")</f>
        <v/>
      </c>
      <c r="EB73" s="84" t="str">
        <f>IF(EB72&lt;&gt;"",AVERAGE($E72:EB72),"")</f>
        <v/>
      </c>
      <c r="EC73" s="84" t="str">
        <f>IF(EC72&lt;&gt;"",AVERAGE($E72:EC72),"")</f>
        <v/>
      </c>
      <c r="ED73" s="129" t="str">
        <f>IF(ED72&lt;&gt;"",AVERAGE($E72:ED72),"")</f>
        <v/>
      </c>
      <c r="EE73" s="118">
        <f>IF(OR(SUM(Míra_Chalupník)&lt;1),-90000,EE72/COUNT(E72:ED72))</f>
        <v>119.81818181818181</v>
      </c>
      <c r="EF73" s="119"/>
    </row>
    <row r="74" spans="1:136" ht="14.4" thickBot="1">
      <c r="A74" s="98" t="str">
        <f t="shared" si="16"/>
        <v>Míra ChalupníkPočet šipek</v>
      </c>
      <c r="B74" s="99" t="s">
        <v>60</v>
      </c>
      <c r="C74" s="106"/>
      <c r="D74" s="70" t="s">
        <v>44</v>
      </c>
      <c r="E74" s="4"/>
      <c r="F74" s="4"/>
      <c r="G74" s="4"/>
      <c r="H74" s="4"/>
      <c r="I74" s="5"/>
      <c r="J74" s="4"/>
      <c r="K74" s="4"/>
      <c r="L74" s="4"/>
      <c r="M74" s="4"/>
      <c r="N74" s="5"/>
      <c r="O74" s="4"/>
      <c r="P74" s="4"/>
      <c r="Q74" s="4"/>
      <c r="R74" s="4"/>
      <c r="S74" s="5"/>
      <c r="T74" s="4"/>
      <c r="U74" s="4"/>
      <c r="V74" s="4"/>
      <c r="W74" s="4"/>
      <c r="X74" s="5"/>
      <c r="Y74" s="4"/>
      <c r="Z74" s="4"/>
      <c r="AA74" s="4"/>
      <c r="AB74" s="4"/>
      <c r="AC74" s="5"/>
      <c r="AD74" s="4"/>
      <c r="AE74" s="4"/>
      <c r="AF74" s="4"/>
      <c r="AG74" s="4"/>
      <c r="AH74" s="5"/>
      <c r="AI74" s="4"/>
      <c r="AJ74" s="4"/>
      <c r="AK74" s="4"/>
      <c r="AL74" s="4"/>
      <c r="AM74" s="5"/>
      <c r="AN74" s="4"/>
      <c r="AO74" s="4"/>
      <c r="AP74" s="4"/>
      <c r="AQ74" s="4"/>
      <c r="AR74" s="5"/>
      <c r="AS74" s="4"/>
      <c r="AT74" s="4"/>
      <c r="AU74" s="4"/>
      <c r="AV74" s="4"/>
      <c r="AW74" s="5"/>
      <c r="AX74" s="4"/>
      <c r="AY74" s="4"/>
      <c r="AZ74" s="4"/>
      <c r="BA74" s="4"/>
      <c r="BB74" s="5"/>
      <c r="BC74" s="4"/>
      <c r="BD74" s="4"/>
      <c r="BE74" s="4"/>
      <c r="BF74" s="4"/>
      <c r="BG74" s="5"/>
      <c r="BH74" s="4"/>
      <c r="BI74" s="4"/>
      <c r="BJ74" s="4"/>
      <c r="BK74" s="4"/>
      <c r="BL74" s="5"/>
      <c r="BM74" s="4"/>
      <c r="BN74" s="4"/>
      <c r="BO74" s="4"/>
      <c r="BP74" s="4"/>
      <c r="BQ74" s="5"/>
      <c r="BR74" s="4"/>
      <c r="BS74" s="4"/>
      <c r="BT74" s="4"/>
      <c r="BU74" s="4"/>
      <c r="BV74" s="5"/>
      <c r="BW74" s="4"/>
      <c r="BX74" s="4"/>
      <c r="BY74" s="4"/>
      <c r="BZ74" s="4"/>
      <c r="CA74" s="5"/>
      <c r="CB74" s="4"/>
      <c r="CC74" s="4"/>
      <c r="CD74" s="4"/>
      <c r="CE74" s="4"/>
      <c r="CF74" s="5"/>
      <c r="CG74" s="4"/>
      <c r="CH74" s="4"/>
      <c r="CI74" s="4"/>
      <c r="CJ74" s="4"/>
      <c r="CK74" s="5"/>
      <c r="CL74" s="4"/>
      <c r="CM74" s="4"/>
      <c r="CN74" s="4"/>
      <c r="CO74" s="4"/>
      <c r="CP74" s="5"/>
      <c r="CQ74" s="4"/>
      <c r="CR74" s="4"/>
      <c r="CS74" s="4"/>
      <c r="CT74" s="4"/>
      <c r="CU74" s="5"/>
      <c r="CV74" s="4"/>
      <c r="CW74" s="4"/>
      <c r="CX74" s="4"/>
      <c r="CY74" s="4"/>
      <c r="CZ74" s="5"/>
      <c r="DA74" s="4"/>
      <c r="DB74" s="4"/>
      <c r="DC74" s="4"/>
      <c r="DD74" s="4"/>
      <c r="DE74" s="5"/>
      <c r="DF74" s="4"/>
      <c r="DG74" s="4"/>
      <c r="DH74" s="4"/>
      <c r="DI74" s="4"/>
      <c r="DJ74" s="5"/>
      <c r="DK74" s="4"/>
      <c r="DL74" s="4"/>
      <c r="DM74" s="4"/>
      <c r="DN74" s="4"/>
      <c r="DO74" s="5"/>
      <c r="DP74" s="4"/>
      <c r="DQ74" s="4"/>
      <c r="DR74" s="4"/>
      <c r="DS74" s="4"/>
      <c r="DT74" s="5"/>
      <c r="DU74" s="4"/>
      <c r="DV74" s="4"/>
      <c r="DW74" s="4"/>
      <c r="DX74" s="4"/>
      <c r="DY74" s="5"/>
      <c r="DZ74" s="4"/>
      <c r="EA74" s="4"/>
      <c r="EB74" s="4"/>
      <c r="EC74" s="4"/>
      <c r="ED74" s="5"/>
      <c r="EE74" s="120">
        <f>IF(OR(SUM(Míra_Chalupník)&lt;1),-90000,SUM(E74:ED74))</f>
        <v>0</v>
      </c>
      <c r="EF74" s="121"/>
    </row>
    <row r="75" spans="1:136" ht="14.4" thickTop="1">
      <c r="A75" s="98" t="str">
        <f t="shared" ref="A75:A82" si="18">CONCATENATE($C$76," ",$C$77,D75)</f>
        <v>Jarda KleinVýhry</v>
      </c>
      <c r="B75" s="99" t="s">
        <v>61</v>
      </c>
      <c r="C75" s="77">
        <f>Tabulka!B49</f>
        <v>0</v>
      </c>
      <c r="D75" s="77" t="s">
        <v>23</v>
      </c>
      <c r="E75" s="24">
        <v>1</v>
      </c>
      <c r="F75" s="24"/>
      <c r="G75" s="24"/>
      <c r="H75" s="24"/>
      <c r="I75" s="25"/>
      <c r="J75" s="24">
        <v>0</v>
      </c>
      <c r="K75" s="24"/>
      <c r="L75" s="24"/>
      <c r="M75" s="24"/>
      <c r="N75" s="25"/>
      <c r="O75" s="24"/>
      <c r="P75" s="24"/>
      <c r="Q75" s="24"/>
      <c r="R75" s="24"/>
      <c r="S75" s="25"/>
      <c r="T75" s="24"/>
      <c r="U75" s="24"/>
      <c r="V75" s="24"/>
      <c r="W75" s="24"/>
      <c r="X75" s="25"/>
      <c r="Y75" s="24"/>
      <c r="Z75" s="24"/>
      <c r="AA75" s="24"/>
      <c r="AB75" s="24"/>
      <c r="AC75" s="25"/>
      <c r="AD75" s="24">
        <v>0</v>
      </c>
      <c r="AE75" s="24"/>
      <c r="AF75" s="24"/>
      <c r="AG75" s="24"/>
      <c r="AH75" s="25"/>
      <c r="AI75" s="24">
        <v>0</v>
      </c>
      <c r="AJ75" s="24"/>
      <c r="AK75" s="24"/>
      <c r="AL75" s="24"/>
      <c r="AM75" s="25"/>
      <c r="AN75" s="24">
        <v>2</v>
      </c>
      <c r="AO75" s="24"/>
      <c r="AP75" s="24"/>
      <c r="AQ75" s="24"/>
      <c r="AR75" s="25"/>
      <c r="AS75" s="24">
        <v>3</v>
      </c>
      <c r="AT75" s="24"/>
      <c r="AU75" s="24"/>
      <c r="AV75" s="24"/>
      <c r="AW75" s="25"/>
      <c r="AX75" s="24">
        <v>1</v>
      </c>
      <c r="AY75" s="24"/>
      <c r="AZ75" s="24"/>
      <c r="BA75" s="24"/>
      <c r="BB75" s="25"/>
      <c r="BC75" s="24">
        <v>1</v>
      </c>
      <c r="BD75" s="24"/>
      <c r="BE75" s="24"/>
      <c r="BF75" s="24"/>
      <c r="BG75" s="25"/>
      <c r="BH75" s="24"/>
      <c r="BI75" s="24"/>
      <c r="BJ75" s="24"/>
      <c r="BK75" s="24"/>
      <c r="BL75" s="25"/>
      <c r="BM75" s="24"/>
      <c r="BN75" s="24"/>
      <c r="BO75" s="24"/>
      <c r="BP75" s="24"/>
      <c r="BQ75" s="25"/>
      <c r="BR75" s="24"/>
      <c r="BS75" s="24"/>
      <c r="BT75" s="24"/>
      <c r="BU75" s="24"/>
      <c r="BV75" s="25"/>
      <c r="BW75" s="24"/>
      <c r="BX75" s="24"/>
      <c r="BY75" s="24"/>
      <c r="BZ75" s="24"/>
      <c r="CA75" s="25"/>
      <c r="CB75" s="24"/>
      <c r="CC75" s="24"/>
      <c r="CD75" s="24"/>
      <c r="CE75" s="24"/>
      <c r="CF75" s="25"/>
      <c r="CG75" s="24"/>
      <c r="CH75" s="24"/>
      <c r="CI75" s="24"/>
      <c r="CJ75" s="24"/>
      <c r="CK75" s="25"/>
      <c r="CL75" s="24"/>
      <c r="CM75" s="24"/>
      <c r="CN75" s="24"/>
      <c r="CO75" s="24"/>
      <c r="CP75" s="25"/>
      <c r="CQ75" s="24"/>
      <c r="CR75" s="24"/>
      <c r="CS75" s="24"/>
      <c r="CT75" s="24"/>
      <c r="CU75" s="25"/>
      <c r="CV75" s="24"/>
      <c r="CW75" s="24"/>
      <c r="CX75" s="24"/>
      <c r="CY75" s="24"/>
      <c r="CZ75" s="25"/>
      <c r="DA75" s="24"/>
      <c r="DB75" s="24"/>
      <c r="DC75" s="24"/>
      <c r="DD75" s="24"/>
      <c r="DE75" s="25"/>
      <c r="DF75" s="24"/>
      <c r="DG75" s="24"/>
      <c r="DH75" s="24"/>
      <c r="DI75" s="24"/>
      <c r="DJ75" s="25"/>
      <c r="DK75" s="24"/>
      <c r="DL75" s="24"/>
      <c r="DM75" s="24"/>
      <c r="DN75" s="24"/>
      <c r="DO75" s="25"/>
      <c r="DP75" s="24"/>
      <c r="DQ75" s="24"/>
      <c r="DR75" s="24"/>
      <c r="DS75" s="24"/>
      <c r="DT75" s="25"/>
      <c r="DU75" s="24"/>
      <c r="DV75" s="24"/>
      <c r="DW75" s="24"/>
      <c r="DX75" s="24"/>
      <c r="DY75" s="25"/>
      <c r="DZ75" s="24"/>
      <c r="EA75" s="24"/>
      <c r="EB75" s="24"/>
      <c r="EC75" s="24"/>
      <c r="ED75" s="25"/>
      <c r="EE75" s="122">
        <f t="shared" ref="EE75:EE80" si="19">IF(SUM(Jarda_Klein)&lt;1,-90000,SUM(C75:ED75))</f>
        <v>8</v>
      </c>
      <c r="EF75" s="123"/>
    </row>
    <row r="76" spans="1:136" ht="13.8">
      <c r="A76" s="98" t="str">
        <f t="shared" si="18"/>
        <v>Jarda KleinProhry</v>
      </c>
      <c r="B76" s="99" t="s">
        <v>61</v>
      </c>
      <c r="C76" s="82" t="str">
        <f>Tabulka!B50</f>
        <v>Jarda</v>
      </c>
      <c r="D76" s="107" t="s">
        <v>24</v>
      </c>
      <c r="E76" s="26">
        <v>0</v>
      </c>
      <c r="F76" s="26"/>
      <c r="G76" s="26"/>
      <c r="H76" s="26"/>
      <c r="I76" s="27"/>
      <c r="J76" s="26">
        <v>0</v>
      </c>
      <c r="K76" s="26"/>
      <c r="L76" s="26"/>
      <c r="M76" s="26"/>
      <c r="N76" s="27"/>
      <c r="O76" s="26"/>
      <c r="P76" s="26"/>
      <c r="Q76" s="26"/>
      <c r="R76" s="26"/>
      <c r="S76" s="27"/>
      <c r="T76" s="26"/>
      <c r="U76" s="26"/>
      <c r="V76" s="26"/>
      <c r="W76" s="26"/>
      <c r="X76" s="27"/>
      <c r="Y76" s="26"/>
      <c r="Z76" s="26"/>
      <c r="AA76" s="26"/>
      <c r="AB76" s="26"/>
      <c r="AC76" s="27"/>
      <c r="AD76" s="26">
        <v>0</v>
      </c>
      <c r="AE76" s="26"/>
      <c r="AF76" s="26"/>
      <c r="AG76" s="26"/>
      <c r="AH76" s="27"/>
      <c r="AI76" s="26">
        <v>0</v>
      </c>
      <c r="AJ76" s="26"/>
      <c r="AK76" s="26"/>
      <c r="AL76" s="26"/>
      <c r="AM76" s="27"/>
      <c r="AN76" s="26">
        <v>0</v>
      </c>
      <c r="AO76" s="26"/>
      <c r="AP76" s="26"/>
      <c r="AQ76" s="26"/>
      <c r="AR76" s="27"/>
      <c r="AS76" s="26">
        <v>0</v>
      </c>
      <c r="AT76" s="26"/>
      <c r="AU76" s="26"/>
      <c r="AV76" s="26"/>
      <c r="AW76" s="27"/>
      <c r="AX76" s="26">
        <v>0</v>
      </c>
      <c r="AY76" s="26"/>
      <c r="AZ76" s="26"/>
      <c r="BA76" s="26"/>
      <c r="BB76" s="27"/>
      <c r="BC76" s="26">
        <v>0</v>
      </c>
      <c r="BD76" s="26"/>
      <c r="BE76" s="26"/>
      <c r="BF76" s="26"/>
      <c r="BG76" s="27"/>
      <c r="BH76" s="26"/>
      <c r="BI76" s="26"/>
      <c r="BJ76" s="26"/>
      <c r="BK76" s="26"/>
      <c r="BL76" s="27"/>
      <c r="BM76" s="26"/>
      <c r="BN76" s="26"/>
      <c r="BO76" s="26"/>
      <c r="BP76" s="26"/>
      <c r="BQ76" s="27"/>
      <c r="BR76" s="26"/>
      <c r="BS76" s="26"/>
      <c r="BT76" s="26"/>
      <c r="BU76" s="26"/>
      <c r="BV76" s="27"/>
      <c r="BW76" s="26"/>
      <c r="BX76" s="26"/>
      <c r="BY76" s="26"/>
      <c r="BZ76" s="26"/>
      <c r="CA76" s="27"/>
      <c r="CB76" s="26"/>
      <c r="CC76" s="26"/>
      <c r="CD76" s="26"/>
      <c r="CE76" s="26"/>
      <c r="CF76" s="27"/>
      <c r="CG76" s="26"/>
      <c r="CH76" s="26"/>
      <c r="CI76" s="26"/>
      <c r="CJ76" s="26"/>
      <c r="CK76" s="27"/>
      <c r="CL76" s="26"/>
      <c r="CM76" s="26"/>
      <c r="CN76" s="26"/>
      <c r="CO76" s="26"/>
      <c r="CP76" s="27"/>
      <c r="CQ76" s="26"/>
      <c r="CR76" s="26"/>
      <c r="CS76" s="26"/>
      <c r="CT76" s="26"/>
      <c r="CU76" s="27"/>
      <c r="CV76" s="26"/>
      <c r="CW76" s="26"/>
      <c r="CX76" s="26"/>
      <c r="CY76" s="26"/>
      <c r="CZ76" s="27"/>
      <c r="DA76" s="26"/>
      <c r="DB76" s="26"/>
      <c r="DC76" s="26"/>
      <c r="DD76" s="26"/>
      <c r="DE76" s="27"/>
      <c r="DF76" s="26"/>
      <c r="DG76" s="26"/>
      <c r="DH76" s="26"/>
      <c r="DI76" s="26"/>
      <c r="DJ76" s="27"/>
      <c r="DK76" s="26"/>
      <c r="DL76" s="26"/>
      <c r="DM76" s="26"/>
      <c r="DN76" s="26"/>
      <c r="DO76" s="27"/>
      <c r="DP76" s="26"/>
      <c r="DQ76" s="26"/>
      <c r="DR76" s="26"/>
      <c r="DS76" s="26"/>
      <c r="DT76" s="27"/>
      <c r="DU76" s="26"/>
      <c r="DV76" s="26"/>
      <c r="DW76" s="26"/>
      <c r="DX76" s="26"/>
      <c r="DY76" s="27"/>
      <c r="DZ76" s="26"/>
      <c r="EA76" s="26"/>
      <c r="EB76" s="26"/>
      <c r="EC76" s="26"/>
      <c r="ED76" s="27"/>
      <c r="EE76" s="124">
        <f t="shared" si="19"/>
        <v>0</v>
      </c>
      <c r="EF76" s="116">
        <f>SUM(EE75-EE76)</f>
        <v>8</v>
      </c>
    </row>
    <row r="77" spans="1:136" ht="13.8">
      <c r="A77" s="98" t="str">
        <f t="shared" si="18"/>
        <v>Jarda KleinPlaceno panáků</v>
      </c>
      <c r="B77" s="99" t="s">
        <v>61</v>
      </c>
      <c r="C77" s="82" t="str">
        <f>Tabulka!B51</f>
        <v>Klein</v>
      </c>
      <c r="D77" s="107" t="s">
        <v>39</v>
      </c>
      <c r="E77" s="26">
        <v>0</v>
      </c>
      <c r="F77" s="26"/>
      <c r="G77" s="26"/>
      <c r="H77" s="26"/>
      <c r="I77" s="27"/>
      <c r="J77" s="26">
        <v>0</v>
      </c>
      <c r="K77" s="26"/>
      <c r="L77" s="26"/>
      <c r="M77" s="26"/>
      <c r="N77" s="27"/>
      <c r="O77" s="26"/>
      <c r="P77" s="26"/>
      <c r="Q77" s="26"/>
      <c r="R77" s="26"/>
      <c r="S77" s="27"/>
      <c r="T77" s="26"/>
      <c r="U77" s="26"/>
      <c r="V77" s="26"/>
      <c r="W77" s="26"/>
      <c r="X77" s="27"/>
      <c r="Y77" s="26"/>
      <c r="Z77" s="26"/>
      <c r="AA77" s="26"/>
      <c r="AB77" s="26"/>
      <c r="AC77" s="27"/>
      <c r="AD77" s="26">
        <v>0</v>
      </c>
      <c r="AE77" s="26"/>
      <c r="AF77" s="26"/>
      <c r="AG77" s="26"/>
      <c r="AH77" s="27"/>
      <c r="AI77" s="26">
        <v>0</v>
      </c>
      <c r="AJ77" s="26"/>
      <c r="AK77" s="26"/>
      <c r="AL77" s="26"/>
      <c r="AM77" s="27"/>
      <c r="AN77" s="26">
        <v>0</v>
      </c>
      <c r="AO77" s="26"/>
      <c r="AP77" s="26"/>
      <c r="AQ77" s="26"/>
      <c r="AR77" s="27"/>
      <c r="AS77" s="26">
        <v>0</v>
      </c>
      <c r="AT77" s="26"/>
      <c r="AU77" s="26"/>
      <c r="AV77" s="26"/>
      <c r="AW77" s="27"/>
      <c r="AX77" s="26">
        <v>0</v>
      </c>
      <c r="AY77" s="26"/>
      <c r="AZ77" s="26"/>
      <c r="BA77" s="26"/>
      <c r="BB77" s="27"/>
      <c r="BC77" s="26">
        <v>0</v>
      </c>
      <c r="BD77" s="26"/>
      <c r="BE77" s="26"/>
      <c r="BF77" s="26"/>
      <c r="BG77" s="27"/>
      <c r="BH77" s="26"/>
      <c r="BI77" s="26"/>
      <c r="BJ77" s="26"/>
      <c r="BK77" s="26"/>
      <c r="BL77" s="27"/>
      <c r="BM77" s="26"/>
      <c r="BN77" s="26"/>
      <c r="BO77" s="26"/>
      <c r="BP77" s="26"/>
      <c r="BQ77" s="27"/>
      <c r="BR77" s="26"/>
      <c r="BS77" s="26"/>
      <c r="BT77" s="26"/>
      <c r="BU77" s="26"/>
      <c r="BV77" s="27"/>
      <c r="BW77" s="26"/>
      <c r="BX77" s="26"/>
      <c r="BY77" s="26"/>
      <c r="BZ77" s="26"/>
      <c r="CA77" s="27"/>
      <c r="CB77" s="26"/>
      <c r="CC77" s="26"/>
      <c r="CD77" s="26"/>
      <c r="CE77" s="26"/>
      <c r="CF77" s="27"/>
      <c r="CG77" s="26"/>
      <c r="CH77" s="26"/>
      <c r="CI77" s="26"/>
      <c r="CJ77" s="26"/>
      <c r="CK77" s="27"/>
      <c r="CL77" s="26"/>
      <c r="CM77" s="26"/>
      <c r="CN77" s="26"/>
      <c r="CO77" s="26"/>
      <c r="CP77" s="27"/>
      <c r="CQ77" s="26"/>
      <c r="CR77" s="26"/>
      <c r="CS77" s="26"/>
      <c r="CT77" s="26"/>
      <c r="CU77" s="27"/>
      <c r="CV77" s="26"/>
      <c r="CW77" s="26"/>
      <c r="CX77" s="26"/>
      <c r="CY77" s="26"/>
      <c r="CZ77" s="27"/>
      <c r="DA77" s="26"/>
      <c r="DB77" s="26"/>
      <c r="DC77" s="26"/>
      <c r="DD77" s="26"/>
      <c r="DE77" s="27"/>
      <c r="DF77" s="26"/>
      <c r="DG77" s="26"/>
      <c r="DH77" s="26"/>
      <c r="DI77" s="26"/>
      <c r="DJ77" s="27"/>
      <c r="DK77" s="26"/>
      <c r="DL77" s="26"/>
      <c r="DM77" s="26"/>
      <c r="DN77" s="26"/>
      <c r="DO77" s="27"/>
      <c r="DP77" s="26"/>
      <c r="DQ77" s="26"/>
      <c r="DR77" s="26"/>
      <c r="DS77" s="26"/>
      <c r="DT77" s="27"/>
      <c r="DU77" s="26"/>
      <c r="DV77" s="26"/>
      <c r="DW77" s="26"/>
      <c r="DX77" s="26"/>
      <c r="DY77" s="27"/>
      <c r="DZ77" s="26"/>
      <c r="EA77" s="26"/>
      <c r="EB77" s="26"/>
      <c r="EC77" s="26"/>
      <c r="ED77" s="27"/>
      <c r="EE77" s="124">
        <f t="shared" si="19"/>
        <v>0</v>
      </c>
      <c r="EF77" s="119"/>
    </row>
    <row r="78" spans="1:136" ht="13.8">
      <c r="A78" s="98" t="str">
        <f t="shared" si="18"/>
        <v>Jarda KleinPřehozy</v>
      </c>
      <c r="B78" s="99" t="s">
        <v>61</v>
      </c>
      <c r="C78" s="82">
        <f>Tabulka!B52</f>
        <v>0</v>
      </c>
      <c r="D78" s="107" t="s">
        <v>25</v>
      </c>
      <c r="E78" s="26">
        <v>1</v>
      </c>
      <c r="F78" s="26"/>
      <c r="G78" s="26"/>
      <c r="H78" s="26"/>
      <c r="I78" s="27"/>
      <c r="J78" s="26">
        <v>0</v>
      </c>
      <c r="K78" s="26"/>
      <c r="L78" s="26"/>
      <c r="M78" s="26"/>
      <c r="N78" s="27"/>
      <c r="O78" s="26"/>
      <c r="P78" s="26"/>
      <c r="Q78" s="26"/>
      <c r="R78" s="26"/>
      <c r="S78" s="27"/>
      <c r="T78" s="26"/>
      <c r="U78" s="26"/>
      <c r="V78" s="26"/>
      <c r="W78" s="26"/>
      <c r="X78" s="27"/>
      <c r="Y78" s="26"/>
      <c r="Z78" s="26"/>
      <c r="AA78" s="26"/>
      <c r="AB78" s="26"/>
      <c r="AC78" s="27"/>
      <c r="AD78" s="26">
        <v>1</v>
      </c>
      <c r="AE78" s="26"/>
      <c r="AF78" s="26"/>
      <c r="AG78" s="26"/>
      <c r="AH78" s="27"/>
      <c r="AI78" s="26">
        <v>1</v>
      </c>
      <c r="AJ78" s="26"/>
      <c r="AK78" s="26"/>
      <c r="AL78" s="26"/>
      <c r="AM78" s="27"/>
      <c r="AN78" s="26">
        <v>1</v>
      </c>
      <c r="AO78" s="26"/>
      <c r="AP78" s="26"/>
      <c r="AQ78" s="26"/>
      <c r="AR78" s="27"/>
      <c r="AS78" s="26">
        <v>1</v>
      </c>
      <c r="AT78" s="26"/>
      <c r="AU78" s="26"/>
      <c r="AV78" s="26"/>
      <c r="AW78" s="27"/>
      <c r="AX78" s="26">
        <v>4</v>
      </c>
      <c r="AY78" s="26"/>
      <c r="AZ78" s="26"/>
      <c r="BA78" s="26"/>
      <c r="BB78" s="27"/>
      <c r="BC78" s="26">
        <v>0</v>
      </c>
      <c r="BD78" s="26"/>
      <c r="BE78" s="26"/>
      <c r="BF78" s="26"/>
      <c r="BG78" s="27"/>
      <c r="BH78" s="26"/>
      <c r="BI78" s="26"/>
      <c r="BJ78" s="26"/>
      <c r="BK78" s="26"/>
      <c r="BL78" s="27"/>
      <c r="BM78" s="26"/>
      <c r="BN78" s="26"/>
      <c r="BO78" s="26"/>
      <c r="BP78" s="26"/>
      <c r="BQ78" s="27"/>
      <c r="BR78" s="26"/>
      <c r="BS78" s="26"/>
      <c r="BT78" s="26"/>
      <c r="BU78" s="26"/>
      <c r="BV78" s="27"/>
      <c r="BW78" s="26"/>
      <c r="BX78" s="26"/>
      <c r="BY78" s="26"/>
      <c r="BZ78" s="26"/>
      <c r="CA78" s="27"/>
      <c r="CB78" s="26"/>
      <c r="CC78" s="26"/>
      <c r="CD78" s="26"/>
      <c r="CE78" s="26"/>
      <c r="CF78" s="27"/>
      <c r="CG78" s="26"/>
      <c r="CH78" s="26"/>
      <c r="CI78" s="26"/>
      <c r="CJ78" s="26"/>
      <c r="CK78" s="27"/>
      <c r="CL78" s="26"/>
      <c r="CM78" s="26"/>
      <c r="CN78" s="26"/>
      <c r="CO78" s="26"/>
      <c r="CP78" s="27"/>
      <c r="CQ78" s="26"/>
      <c r="CR78" s="26"/>
      <c r="CS78" s="26"/>
      <c r="CT78" s="26"/>
      <c r="CU78" s="27"/>
      <c r="CV78" s="26"/>
      <c r="CW78" s="26"/>
      <c r="CX78" s="26"/>
      <c r="CY78" s="26"/>
      <c r="CZ78" s="27"/>
      <c r="DA78" s="26"/>
      <c r="DB78" s="26"/>
      <c r="DC78" s="26"/>
      <c r="DD78" s="26"/>
      <c r="DE78" s="27"/>
      <c r="DF78" s="26"/>
      <c r="DG78" s="26"/>
      <c r="DH78" s="26"/>
      <c r="DI78" s="26"/>
      <c r="DJ78" s="27"/>
      <c r="DK78" s="26"/>
      <c r="DL78" s="26"/>
      <c r="DM78" s="26"/>
      <c r="DN78" s="26"/>
      <c r="DO78" s="27"/>
      <c r="DP78" s="26"/>
      <c r="DQ78" s="26"/>
      <c r="DR78" s="26"/>
      <c r="DS78" s="26"/>
      <c r="DT78" s="27"/>
      <c r="DU78" s="26"/>
      <c r="DV78" s="26"/>
      <c r="DW78" s="26"/>
      <c r="DX78" s="26"/>
      <c r="DY78" s="27"/>
      <c r="DZ78" s="26"/>
      <c r="EA78" s="26"/>
      <c r="EB78" s="26"/>
      <c r="EC78" s="26"/>
      <c r="ED78" s="27"/>
      <c r="EE78" s="124">
        <f t="shared" si="19"/>
        <v>9</v>
      </c>
      <c r="EF78" s="119"/>
    </row>
    <row r="79" spans="1:136" ht="13.8">
      <c r="A79" s="98" t="str">
        <f t="shared" si="18"/>
        <v>Jarda KleinPoč. kol</v>
      </c>
      <c r="B79" s="99" t="s">
        <v>61</v>
      </c>
      <c r="C79" s="82">
        <f>Tabulka!B53</f>
        <v>0</v>
      </c>
      <c r="D79" s="107" t="s">
        <v>37</v>
      </c>
      <c r="E79" s="26">
        <v>4</v>
      </c>
      <c r="F79" s="26"/>
      <c r="G79" s="26"/>
      <c r="H79" s="26"/>
      <c r="I79" s="27"/>
      <c r="J79" s="26">
        <v>4</v>
      </c>
      <c r="K79" s="26"/>
      <c r="L79" s="26"/>
      <c r="M79" s="26"/>
      <c r="N79" s="27"/>
      <c r="O79" s="26"/>
      <c r="P79" s="26"/>
      <c r="Q79" s="26"/>
      <c r="R79" s="26"/>
      <c r="S79" s="27"/>
      <c r="T79" s="26"/>
      <c r="U79" s="26"/>
      <c r="V79" s="26"/>
      <c r="W79" s="26"/>
      <c r="X79" s="27"/>
      <c r="Y79" s="26"/>
      <c r="Z79" s="26"/>
      <c r="AA79" s="26"/>
      <c r="AB79" s="26"/>
      <c r="AC79" s="27"/>
      <c r="AD79" s="26">
        <v>4</v>
      </c>
      <c r="AE79" s="26"/>
      <c r="AF79" s="26"/>
      <c r="AG79" s="26"/>
      <c r="AH79" s="27"/>
      <c r="AI79" s="26">
        <v>4</v>
      </c>
      <c r="AJ79" s="26"/>
      <c r="AK79" s="26"/>
      <c r="AL79" s="26"/>
      <c r="AM79" s="27"/>
      <c r="AN79" s="26">
        <v>3</v>
      </c>
      <c r="AO79" s="26"/>
      <c r="AP79" s="26"/>
      <c r="AQ79" s="26"/>
      <c r="AR79" s="27"/>
      <c r="AS79" s="26">
        <v>4</v>
      </c>
      <c r="AT79" s="26"/>
      <c r="AU79" s="26"/>
      <c r="AV79" s="26"/>
      <c r="AW79" s="27"/>
      <c r="AX79" s="26">
        <v>4</v>
      </c>
      <c r="AY79" s="26"/>
      <c r="AZ79" s="26"/>
      <c r="BA79" s="26"/>
      <c r="BB79" s="27"/>
      <c r="BC79" s="26">
        <v>3</v>
      </c>
      <c r="BD79" s="26"/>
      <c r="BE79" s="26"/>
      <c r="BF79" s="26"/>
      <c r="BG79" s="27"/>
      <c r="BH79" s="26"/>
      <c r="BI79" s="26"/>
      <c r="BJ79" s="26"/>
      <c r="BK79" s="26"/>
      <c r="BL79" s="27"/>
      <c r="BM79" s="26"/>
      <c r="BN79" s="26"/>
      <c r="BO79" s="26"/>
      <c r="BP79" s="26"/>
      <c r="BQ79" s="27"/>
      <c r="BR79" s="26"/>
      <c r="BS79" s="26"/>
      <c r="BT79" s="26"/>
      <c r="BU79" s="26"/>
      <c r="BV79" s="27"/>
      <c r="BW79" s="26"/>
      <c r="BX79" s="26"/>
      <c r="BY79" s="26"/>
      <c r="BZ79" s="26"/>
      <c r="CA79" s="27"/>
      <c r="CB79" s="26"/>
      <c r="CC79" s="26"/>
      <c r="CD79" s="26"/>
      <c r="CE79" s="26"/>
      <c r="CF79" s="27"/>
      <c r="CG79" s="26"/>
      <c r="CH79" s="26"/>
      <c r="CI79" s="26"/>
      <c r="CJ79" s="26"/>
      <c r="CK79" s="27"/>
      <c r="CL79" s="26"/>
      <c r="CM79" s="26"/>
      <c r="CN79" s="26"/>
      <c r="CO79" s="26"/>
      <c r="CP79" s="27"/>
      <c r="CQ79" s="26"/>
      <c r="CR79" s="26"/>
      <c r="CS79" s="26"/>
      <c r="CT79" s="26"/>
      <c r="CU79" s="27"/>
      <c r="CV79" s="26"/>
      <c r="CW79" s="26"/>
      <c r="CX79" s="26"/>
      <c r="CY79" s="26"/>
      <c r="CZ79" s="27"/>
      <c r="DA79" s="26"/>
      <c r="DB79" s="26"/>
      <c r="DC79" s="26"/>
      <c r="DD79" s="26"/>
      <c r="DE79" s="27"/>
      <c r="DF79" s="26"/>
      <c r="DG79" s="26"/>
      <c r="DH79" s="26"/>
      <c r="DI79" s="26"/>
      <c r="DJ79" s="27"/>
      <c r="DK79" s="26"/>
      <c r="DL79" s="26"/>
      <c r="DM79" s="26"/>
      <c r="DN79" s="26"/>
      <c r="DO79" s="27"/>
      <c r="DP79" s="26"/>
      <c r="DQ79" s="26"/>
      <c r="DR79" s="26"/>
      <c r="DS79" s="26"/>
      <c r="DT79" s="27"/>
      <c r="DU79" s="26"/>
      <c r="DV79" s="26"/>
      <c r="DW79" s="26"/>
      <c r="DX79" s="26"/>
      <c r="DY79" s="27"/>
      <c r="DZ79" s="26"/>
      <c r="EA79" s="26"/>
      <c r="EB79" s="26"/>
      <c r="EC79" s="26"/>
      <c r="ED79" s="27"/>
      <c r="EE79" s="124">
        <f t="shared" si="19"/>
        <v>30</v>
      </c>
      <c r="EF79" s="119"/>
    </row>
    <row r="80" spans="1:136" ht="13.8">
      <c r="A80" s="98" t="str">
        <f t="shared" si="18"/>
        <v>Jarda KleinPočet konečných bodů</v>
      </c>
      <c r="B80" s="99" t="s">
        <v>61</v>
      </c>
      <c r="C80" s="82"/>
      <c r="D80" s="107" t="s">
        <v>48</v>
      </c>
      <c r="E80" s="26">
        <v>26</v>
      </c>
      <c r="F80" s="26">
        <v>54</v>
      </c>
      <c r="G80" s="26">
        <v>7</v>
      </c>
      <c r="H80" s="26">
        <v>0</v>
      </c>
      <c r="I80" s="27"/>
      <c r="J80" s="26">
        <v>130</v>
      </c>
      <c r="K80" s="26">
        <v>147</v>
      </c>
      <c r="L80" s="26"/>
      <c r="M80" s="26">
        <v>99</v>
      </c>
      <c r="N80" s="27">
        <v>52</v>
      </c>
      <c r="O80" s="26"/>
      <c r="P80" s="26"/>
      <c r="Q80" s="26"/>
      <c r="R80" s="26"/>
      <c r="S80" s="27"/>
      <c r="T80" s="26"/>
      <c r="U80" s="26"/>
      <c r="V80" s="26"/>
      <c r="W80" s="26"/>
      <c r="X80" s="27"/>
      <c r="Y80" s="26"/>
      <c r="Z80" s="26"/>
      <c r="AA80" s="26"/>
      <c r="AB80" s="26"/>
      <c r="AC80" s="27"/>
      <c r="AD80" s="26">
        <v>25</v>
      </c>
      <c r="AE80" s="26">
        <v>45</v>
      </c>
      <c r="AF80" s="26">
        <v>45</v>
      </c>
      <c r="AG80" s="26">
        <v>5</v>
      </c>
      <c r="AH80" s="27"/>
      <c r="AI80" s="26">
        <v>29</v>
      </c>
      <c r="AJ80" s="26">
        <v>26</v>
      </c>
      <c r="AK80" s="26">
        <v>233</v>
      </c>
      <c r="AL80" s="26">
        <v>49</v>
      </c>
      <c r="AM80" s="27"/>
      <c r="AN80" s="26">
        <v>0</v>
      </c>
      <c r="AO80" s="26">
        <v>0</v>
      </c>
      <c r="AP80" s="26">
        <v>10</v>
      </c>
      <c r="AQ80" s="26"/>
      <c r="AR80" s="27"/>
      <c r="AS80" s="26">
        <v>0</v>
      </c>
      <c r="AT80" s="26">
        <v>0</v>
      </c>
      <c r="AU80" s="26">
        <v>39</v>
      </c>
      <c r="AV80" s="26">
        <v>0</v>
      </c>
      <c r="AW80" s="27"/>
      <c r="AX80" s="26">
        <v>39</v>
      </c>
      <c r="AY80" s="26">
        <v>26</v>
      </c>
      <c r="AZ80" s="26">
        <v>0</v>
      </c>
      <c r="BA80" s="26">
        <v>13</v>
      </c>
      <c r="BB80" s="27"/>
      <c r="BC80" s="26">
        <v>115</v>
      </c>
      <c r="BD80" s="26">
        <v>0</v>
      </c>
      <c r="BE80" s="26"/>
      <c r="BF80" s="26">
        <v>118</v>
      </c>
      <c r="BG80" s="27"/>
      <c r="BH80" s="26"/>
      <c r="BI80" s="26"/>
      <c r="BJ80" s="26"/>
      <c r="BK80" s="26"/>
      <c r="BL80" s="27"/>
      <c r="BM80" s="26"/>
      <c r="BN80" s="26"/>
      <c r="BO80" s="26"/>
      <c r="BP80" s="26"/>
      <c r="BQ80" s="27"/>
      <c r="BR80" s="26"/>
      <c r="BS80" s="26"/>
      <c r="BT80" s="26"/>
      <c r="BU80" s="26"/>
      <c r="BV80" s="27"/>
      <c r="BW80" s="26"/>
      <c r="BX80" s="26"/>
      <c r="BY80" s="26"/>
      <c r="BZ80" s="26"/>
      <c r="CA80" s="27"/>
      <c r="CB80" s="26"/>
      <c r="CC80" s="26"/>
      <c r="CD80" s="26"/>
      <c r="CE80" s="26"/>
      <c r="CF80" s="27"/>
      <c r="CG80" s="26"/>
      <c r="CH80" s="26"/>
      <c r="CI80" s="26"/>
      <c r="CJ80" s="26"/>
      <c r="CK80" s="27"/>
      <c r="CL80" s="26"/>
      <c r="CM80" s="26"/>
      <c r="CN80" s="26"/>
      <c r="CO80" s="26"/>
      <c r="CP80" s="27"/>
      <c r="CQ80" s="26"/>
      <c r="CR80" s="26"/>
      <c r="CS80" s="26"/>
      <c r="CT80" s="26"/>
      <c r="CU80" s="27"/>
      <c r="CV80" s="26"/>
      <c r="CW80" s="26"/>
      <c r="CX80" s="26"/>
      <c r="CY80" s="26"/>
      <c r="CZ80" s="27"/>
      <c r="DA80" s="26"/>
      <c r="DB80" s="26"/>
      <c r="DC80" s="26"/>
      <c r="DD80" s="26"/>
      <c r="DE80" s="27"/>
      <c r="DF80" s="26"/>
      <c r="DG80" s="26"/>
      <c r="DH80" s="26"/>
      <c r="DI80" s="26"/>
      <c r="DJ80" s="27"/>
      <c r="DK80" s="26"/>
      <c r="DL80" s="26"/>
      <c r="DM80" s="26"/>
      <c r="DN80" s="26"/>
      <c r="DO80" s="27"/>
      <c r="DP80" s="26"/>
      <c r="DQ80" s="26"/>
      <c r="DR80" s="26"/>
      <c r="DS80" s="26"/>
      <c r="DT80" s="27"/>
      <c r="DU80" s="26"/>
      <c r="DV80" s="26"/>
      <c r="DW80" s="26"/>
      <c r="DX80" s="26"/>
      <c r="DY80" s="27"/>
      <c r="DZ80" s="26"/>
      <c r="EA80" s="26"/>
      <c r="EB80" s="26"/>
      <c r="EC80" s="26"/>
      <c r="ED80" s="27"/>
      <c r="EE80" s="124">
        <f t="shared" si="19"/>
        <v>1332</v>
      </c>
      <c r="EF80" s="119"/>
    </row>
    <row r="81" spans="1:136" ht="13.8">
      <c r="A81" s="98" t="str">
        <f t="shared" si="18"/>
        <v>Jarda KleinPrůměr konečných bodů na kolo</v>
      </c>
      <c r="B81" s="99" t="s">
        <v>61</v>
      </c>
      <c r="C81" s="108"/>
      <c r="D81" s="109" t="s">
        <v>49</v>
      </c>
      <c r="E81" s="111">
        <f>IF(E80&lt;&gt;"",AVERAGE($E80:E80),"")</f>
        <v>26</v>
      </c>
      <c r="F81" s="111">
        <f>IF(F80&lt;&gt;"",AVERAGE($E80:F80),"")</f>
        <v>40</v>
      </c>
      <c r="G81" s="111">
        <f>IF(G80&lt;&gt;"",AVERAGE($E80:G80),"")</f>
        <v>29</v>
      </c>
      <c r="H81" s="111">
        <f>IF(H80&lt;&gt;"",AVERAGE($E80:H80),"")</f>
        <v>21.75</v>
      </c>
      <c r="I81" s="112" t="str">
        <f>IF(I80&lt;&gt;"",AVERAGE($E80:I80),"")</f>
        <v/>
      </c>
      <c r="J81" s="111">
        <f>IF(J80&lt;&gt;"",AVERAGE($E80:J80),"")</f>
        <v>43.4</v>
      </c>
      <c r="K81" s="111">
        <f>IF(K80&lt;&gt;"",AVERAGE($E80:K80),"")</f>
        <v>60.666666666666664</v>
      </c>
      <c r="L81" s="111" t="str">
        <f>IF(L80&lt;&gt;"",AVERAGE($E80:L80),"")</f>
        <v/>
      </c>
      <c r="M81" s="111">
        <f>IF(M80&lt;&gt;"",AVERAGE($E80:M80),"")</f>
        <v>66.142857142857139</v>
      </c>
      <c r="N81" s="112">
        <f>IF(N80&lt;&gt;"",AVERAGE($E80:N80),"")</f>
        <v>64.375</v>
      </c>
      <c r="O81" s="111" t="str">
        <f>IF(O80&lt;&gt;"",AVERAGE($E80:O80),"")</f>
        <v/>
      </c>
      <c r="P81" s="111" t="str">
        <f>IF(P80&lt;&gt;"",AVERAGE($E80:P80),"")</f>
        <v/>
      </c>
      <c r="Q81" s="111" t="str">
        <f>IF(Q80&lt;&gt;"",AVERAGE($E80:Q80),"")</f>
        <v/>
      </c>
      <c r="R81" s="111" t="str">
        <f>IF(R80&lt;&gt;"",AVERAGE($E80:R80),"")</f>
        <v/>
      </c>
      <c r="S81" s="112" t="str">
        <f>IF(S80&lt;&gt;"",AVERAGE($E80:S80),"")</f>
        <v/>
      </c>
      <c r="T81" s="111" t="str">
        <f>IF(T80&lt;&gt;"",AVERAGE($E80:T80),"")</f>
        <v/>
      </c>
      <c r="U81" s="111" t="str">
        <f>IF(U80&lt;&gt;"",AVERAGE($E80:U80),"")</f>
        <v/>
      </c>
      <c r="V81" s="111" t="str">
        <f>IF(V80&lt;&gt;"",AVERAGE($E80:V80),"")</f>
        <v/>
      </c>
      <c r="W81" s="111" t="str">
        <f>IF(W80&lt;&gt;"",AVERAGE($E80:W80),"")</f>
        <v/>
      </c>
      <c r="X81" s="112" t="str">
        <f>IF(X80&lt;&gt;"",AVERAGE($E80:X80),"")</f>
        <v/>
      </c>
      <c r="Y81" s="111" t="str">
        <f>IF(Y80&lt;&gt;"",AVERAGE($E80:Y80),"")</f>
        <v/>
      </c>
      <c r="Z81" s="111" t="str">
        <f>IF(Z80&lt;&gt;"",AVERAGE($E80:Z80),"")</f>
        <v/>
      </c>
      <c r="AA81" s="111" t="str">
        <f>IF(AA80&lt;&gt;"",AVERAGE($E80:AA80),"")</f>
        <v/>
      </c>
      <c r="AB81" s="111" t="str">
        <f>IF(AB80&lt;&gt;"",AVERAGE($E80:AB80),"")</f>
        <v/>
      </c>
      <c r="AC81" s="112" t="str">
        <f>IF(AC80&lt;&gt;"",AVERAGE($E80:AC80),"")</f>
        <v/>
      </c>
      <c r="AD81" s="111">
        <f>IF(AD80&lt;&gt;"",AVERAGE($E80:AD80),"")</f>
        <v>60</v>
      </c>
      <c r="AE81" s="111">
        <f>IF(AE80&lt;&gt;"",AVERAGE($E80:AE80),"")</f>
        <v>58.5</v>
      </c>
      <c r="AF81" s="111">
        <f>IF(AF80&lt;&gt;"",AVERAGE($E80:AF80),"")</f>
        <v>57.272727272727273</v>
      </c>
      <c r="AG81" s="111">
        <f>IF(AG80&lt;&gt;"",AVERAGE($E80:AG80),"")</f>
        <v>52.916666666666664</v>
      </c>
      <c r="AH81" s="112" t="str">
        <f>IF(AH80&lt;&gt;"",AVERAGE($E80:AH80),"")</f>
        <v/>
      </c>
      <c r="AI81" s="111">
        <f>IF(AI80&lt;&gt;"",AVERAGE($E80:AI80),"")</f>
        <v>51.07692307692308</v>
      </c>
      <c r="AJ81" s="111">
        <f>IF(AJ80&lt;&gt;"",AVERAGE($E80:AJ80),"")</f>
        <v>49.285714285714285</v>
      </c>
      <c r="AK81" s="111">
        <f>IF(AK80&lt;&gt;"",AVERAGE($E80:AK80),"")</f>
        <v>61.533333333333331</v>
      </c>
      <c r="AL81" s="111">
        <f>IF(AL80&lt;&gt;"",AVERAGE($E80:AL80),"")</f>
        <v>60.75</v>
      </c>
      <c r="AM81" s="112" t="str">
        <f>IF(AM80&lt;&gt;"",AVERAGE($E80:AM80),"")</f>
        <v/>
      </c>
      <c r="AN81" s="111">
        <f>IF(AN80&lt;&gt;"",AVERAGE($E80:AN80),"")</f>
        <v>57.176470588235297</v>
      </c>
      <c r="AO81" s="111">
        <f>IF(AO80&lt;&gt;"",AVERAGE($E80:AO80),"")</f>
        <v>54</v>
      </c>
      <c r="AP81" s="111">
        <f>IF(AP80&lt;&gt;"",AVERAGE($E80:AP80),"")</f>
        <v>51.684210526315788</v>
      </c>
      <c r="AQ81" s="111" t="str">
        <f>IF(AQ80&lt;&gt;"",AVERAGE($E80:AQ80),"")</f>
        <v/>
      </c>
      <c r="AR81" s="112" t="str">
        <f>IF(AR80&lt;&gt;"",AVERAGE($E80:AR80),"")</f>
        <v/>
      </c>
      <c r="AS81" s="111">
        <f>IF(AS80&lt;&gt;"",AVERAGE($E80:AS80),"")</f>
        <v>49.1</v>
      </c>
      <c r="AT81" s="111">
        <f>IF(AT80&lt;&gt;"",AVERAGE($E80:AT80),"")</f>
        <v>46.761904761904759</v>
      </c>
      <c r="AU81" s="111">
        <f>IF(AU80&lt;&gt;"",AVERAGE($E80:AU80),"")</f>
        <v>46.409090909090907</v>
      </c>
      <c r="AV81" s="111">
        <f>IF(AV80&lt;&gt;"",AVERAGE($E80:AV80),"")</f>
        <v>44.391304347826086</v>
      </c>
      <c r="AW81" s="112" t="str">
        <f>IF(AW80&lt;&gt;"",AVERAGE($E80:AW80),"")</f>
        <v/>
      </c>
      <c r="AX81" s="111">
        <f>IF(AX80&lt;&gt;"",AVERAGE($E80:AX80),"")</f>
        <v>44.166666666666664</v>
      </c>
      <c r="AY81" s="111">
        <f>IF(AY80&lt;&gt;"",AVERAGE($E80:AY80),"")</f>
        <v>43.44</v>
      </c>
      <c r="AZ81" s="111">
        <f>IF(AZ80&lt;&gt;"",AVERAGE($E80:AZ80),"")</f>
        <v>41.769230769230766</v>
      </c>
      <c r="BA81" s="111">
        <f>IF(BA80&lt;&gt;"",AVERAGE($E80:BA80),"")</f>
        <v>40.703703703703702</v>
      </c>
      <c r="BB81" s="112" t="str">
        <f>IF(BB80&lt;&gt;"",AVERAGE($E80:BB80),"")</f>
        <v/>
      </c>
      <c r="BC81" s="111">
        <f>IF(BC80&lt;&gt;"",AVERAGE($E80:BC80),"")</f>
        <v>43.357142857142854</v>
      </c>
      <c r="BD81" s="111">
        <f>IF(BD80&lt;&gt;"",AVERAGE($E80:BD80),"")</f>
        <v>41.862068965517238</v>
      </c>
      <c r="BE81" s="111" t="str">
        <f>IF(BE80&lt;&gt;"",AVERAGE($E80:BE80),"")</f>
        <v/>
      </c>
      <c r="BF81" s="111">
        <f>IF(BF80&lt;&gt;"",AVERAGE($E80:BF80),"")</f>
        <v>44.4</v>
      </c>
      <c r="BG81" s="112" t="str">
        <f>IF(BG80&lt;&gt;"",AVERAGE($E80:BG80),"")</f>
        <v/>
      </c>
      <c r="BH81" s="111" t="str">
        <f>IF(BH80&lt;&gt;"",AVERAGE($E80:BH80),"")</f>
        <v/>
      </c>
      <c r="BI81" s="111" t="str">
        <f>IF(BI80&lt;&gt;"",AVERAGE($E80:BI80),"")</f>
        <v/>
      </c>
      <c r="BJ81" s="111" t="str">
        <f>IF(BJ80&lt;&gt;"",AVERAGE($E80:BJ80),"")</f>
        <v/>
      </c>
      <c r="BK81" s="111" t="str">
        <f>IF(BK80&lt;&gt;"",AVERAGE($E80:BK80),"")</f>
        <v/>
      </c>
      <c r="BL81" s="112" t="str">
        <f>IF(BL80&lt;&gt;"",AVERAGE($E80:BL80),"")</f>
        <v/>
      </c>
      <c r="BM81" s="111" t="str">
        <f>IF(BM80&lt;&gt;"",AVERAGE($E80:BM80),"")</f>
        <v/>
      </c>
      <c r="BN81" s="111" t="str">
        <f>IF(BN80&lt;&gt;"",AVERAGE($E80:BN80),"")</f>
        <v/>
      </c>
      <c r="BO81" s="111" t="str">
        <f>IF(BO80&lt;&gt;"",AVERAGE($E80:BO80),"")</f>
        <v/>
      </c>
      <c r="BP81" s="111" t="str">
        <f>IF(BP80&lt;&gt;"",AVERAGE($E80:BP80),"")</f>
        <v/>
      </c>
      <c r="BQ81" s="112" t="str">
        <f>IF(BQ80&lt;&gt;"",AVERAGE($E80:BQ80),"")</f>
        <v/>
      </c>
      <c r="BR81" s="111" t="str">
        <f>IF(BR80&lt;&gt;"",AVERAGE($E80:BR80),"")</f>
        <v/>
      </c>
      <c r="BS81" s="111" t="str">
        <f>IF(BS80&lt;&gt;"",AVERAGE($E80:BS80),"")</f>
        <v/>
      </c>
      <c r="BT81" s="111" t="str">
        <f>IF(BT80&lt;&gt;"",AVERAGE($E80:BT80),"")</f>
        <v/>
      </c>
      <c r="BU81" s="111" t="str">
        <f>IF(BU80&lt;&gt;"",AVERAGE($E80:BU80),"")</f>
        <v/>
      </c>
      <c r="BV81" s="112" t="str">
        <f>IF(BV80&lt;&gt;"",AVERAGE($E80:BV80),"")</f>
        <v/>
      </c>
      <c r="BW81" s="111" t="str">
        <f>IF(BW80&lt;&gt;"",AVERAGE($E80:BW80),"")</f>
        <v/>
      </c>
      <c r="BX81" s="111" t="str">
        <f>IF(BX80&lt;&gt;"",AVERAGE($E80:BX80),"")</f>
        <v/>
      </c>
      <c r="BY81" s="111" t="str">
        <f>IF(BY80&lt;&gt;"",AVERAGE($E80:BY80),"")</f>
        <v/>
      </c>
      <c r="BZ81" s="111" t="str">
        <f>IF(BZ80&lt;&gt;"",AVERAGE($E80:BZ80),"")</f>
        <v/>
      </c>
      <c r="CA81" s="112" t="str">
        <f>IF(CA80&lt;&gt;"",AVERAGE($E80:CA80),"")</f>
        <v/>
      </c>
      <c r="CB81" s="111" t="str">
        <f>IF(CB80&lt;&gt;"",AVERAGE($E80:CB80),"")</f>
        <v/>
      </c>
      <c r="CC81" s="111" t="str">
        <f>IF(CC80&lt;&gt;"",AVERAGE($E80:CC80),"")</f>
        <v/>
      </c>
      <c r="CD81" s="111" t="str">
        <f>IF(CD80&lt;&gt;"",AVERAGE($E80:CD80),"")</f>
        <v/>
      </c>
      <c r="CE81" s="111" t="str">
        <f>IF(CE80&lt;&gt;"",AVERAGE($E80:CE80),"")</f>
        <v/>
      </c>
      <c r="CF81" s="112" t="str">
        <f>IF(CF80&lt;&gt;"",AVERAGE($E80:CF80),"")</f>
        <v/>
      </c>
      <c r="CG81" s="111" t="str">
        <f>IF(CG80&lt;&gt;"",AVERAGE($E80:CG80),"")</f>
        <v/>
      </c>
      <c r="CH81" s="111" t="str">
        <f>IF(CH80&lt;&gt;"",AVERAGE($E80:CH80),"")</f>
        <v/>
      </c>
      <c r="CI81" s="111" t="str">
        <f>IF(CI80&lt;&gt;"",AVERAGE($E80:CI80),"")</f>
        <v/>
      </c>
      <c r="CJ81" s="111" t="str">
        <f>IF(CJ80&lt;&gt;"",AVERAGE($E80:CJ80),"")</f>
        <v/>
      </c>
      <c r="CK81" s="112" t="str">
        <f>IF(CK80&lt;&gt;"",AVERAGE($E80:CK80),"")</f>
        <v/>
      </c>
      <c r="CL81" s="111" t="str">
        <f>IF(CL80&lt;&gt;"",AVERAGE($E80:CL80),"")</f>
        <v/>
      </c>
      <c r="CM81" s="111" t="str">
        <f>IF(CM80&lt;&gt;"",AVERAGE($E80:CM80),"")</f>
        <v/>
      </c>
      <c r="CN81" s="111" t="str">
        <f>IF(CN80&lt;&gt;"",AVERAGE($E80:CN80),"")</f>
        <v/>
      </c>
      <c r="CO81" s="111" t="str">
        <f>IF(CO80&lt;&gt;"",AVERAGE($E80:CO80),"")</f>
        <v/>
      </c>
      <c r="CP81" s="112" t="str">
        <f>IF(CP80&lt;&gt;"",AVERAGE($E80:CP80),"")</f>
        <v/>
      </c>
      <c r="CQ81" s="111" t="str">
        <f>IF(CQ80&lt;&gt;"",AVERAGE($E80:CQ80),"")</f>
        <v/>
      </c>
      <c r="CR81" s="111" t="str">
        <f>IF(CR80&lt;&gt;"",AVERAGE($E80:CR80),"")</f>
        <v/>
      </c>
      <c r="CS81" s="111" t="str">
        <f>IF(CS80&lt;&gt;"",AVERAGE($E80:CS80),"")</f>
        <v/>
      </c>
      <c r="CT81" s="111" t="str">
        <f>IF(CT80&lt;&gt;"",AVERAGE($E80:CT80),"")</f>
        <v/>
      </c>
      <c r="CU81" s="112" t="str">
        <f>IF(CU80&lt;&gt;"",AVERAGE($E80:CU80),"")</f>
        <v/>
      </c>
      <c r="CV81" s="111" t="str">
        <f>IF(CV80&lt;&gt;"",AVERAGE($E80:CV80),"")</f>
        <v/>
      </c>
      <c r="CW81" s="111" t="str">
        <f>IF(CW80&lt;&gt;"",AVERAGE($E80:CW80),"")</f>
        <v/>
      </c>
      <c r="CX81" s="111" t="str">
        <f>IF(CX80&lt;&gt;"",AVERAGE($E80:CX80),"")</f>
        <v/>
      </c>
      <c r="CY81" s="111" t="str">
        <f>IF(CY80&lt;&gt;"",AVERAGE($E80:CY80),"")</f>
        <v/>
      </c>
      <c r="CZ81" s="112" t="str">
        <f>IF(CZ80&lt;&gt;"",AVERAGE($E80:CZ80),"")</f>
        <v/>
      </c>
      <c r="DA81" s="111" t="str">
        <f>IF(DA80&lt;&gt;"",AVERAGE($E80:DA80),"")</f>
        <v/>
      </c>
      <c r="DB81" s="111" t="str">
        <f>IF(DB80&lt;&gt;"",AVERAGE($E80:DB80),"")</f>
        <v/>
      </c>
      <c r="DC81" s="111" t="str">
        <f>IF(DC80&lt;&gt;"",AVERAGE($E80:DC80),"")</f>
        <v/>
      </c>
      <c r="DD81" s="111" t="str">
        <f>IF(DD80&lt;&gt;"",AVERAGE($E80:DD80),"")</f>
        <v/>
      </c>
      <c r="DE81" s="112" t="str">
        <f>IF(DE80&lt;&gt;"",AVERAGE($E80:DE80),"")</f>
        <v/>
      </c>
      <c r="DF81" s="111" t="str">
        <f>IF(DF80&lt;&gt;"",AVERAGE($E80:DF80),"")</f>
        <v/>
      </c>
      <c r="DG81" s="111" t="str">
        <f>IF(DG80&lt;&gt;"",AVERAGE($E80:DG80),"")</f>
        <v/>
      </c>
      <c r="DH81" s="111" t="str">
        <f>IF(DH80&lt;&gt;"",AVERAGE($E80:DH80),"")</f>
        <v/>
      </c>
      <c r="DI81" s="111" t="str">
        <f>IF(DI80&lt;&gt;"",AVERAGE($E80:DI80),"")</f>
        <v/>
      </c>
      <c r="DJ81" s="112" t="str">
        <f>IF(DJ80&lt;&gt;"",AVERAGE($E80:DJ80),"")</f>
        <v/>
      </c>
      <c r="DK81" s="111" t="str">
        <f>IF(DK80&lt;&gt;"",AVERAGE($E80:DK80),"")</f>
        <v/>
      </c>
      <c r="DL81" s="111" t="str">
        <f>IF(DL80&lt;&gt;"",AVERAGE($E80:DL80),"")</f>
        <v/>
      </c>
      <c r="DM81" s="111" t="str">
        <f>IF(DM80&lt;&gt;"",AVERAGE($E80:DM80),"")</f>
        <v/>
      </c>
      <c r="DN81" s="111" t="str">
        <f>IF(DN80&lt;&gt;"",AVERAGE($E80:DN80),"")</f>
        <v/>
      </c>
      <c r="DO81" s="112" t="str">
        <f>IF(DO80&lt;&gt;"",AVERAGE($E80:DO80),"")</f>
        <v/>
      </c>
      <c r="DP81" s="111" t="str">
        <f>IF(DP80&lt;&gt;"",AVERAGE($E80:DP80),"")</f>
        <v/>
      </c>
      <c r="DQ81" s="111" t="str">
        <f>IF(DQ80&lt;&gt;"",AVERAGE($E80:DQ80),"")</f>
        <v/>
      </c>
      <c r="DR81" s="111" t="str">
        <f>IF(DR80&lt;&gt;"",AVERAGE($E80:DR80),"")</f>
        <v/>
      </c>
      <c r="DS81" s="111" t="str">
        <f>IF(DS80&lt;&gt;"",AVERAGE($E80:DS80),"")</f>
        <v/>
      </c>
      <c r="DT81" s="112" t="str">
        <f>IF(DT80&lt;&gt;"",AVERAGE($E80:DT80),"")</f>
        <v/>
      </c>
      <c r="DU81" s="111" t="str">
        <f>IF(DU80&lt;&gt;"",AVERAGE($E80:DU80),"")</f>
        <v/>
      </c>
      <c r="DV81" s="111" t="str">
        <f>IF(DV80&lt;&gt;"",AVERAGE($E80:DV80),"")</f>
        <v/>
      </c>
      <c r="DW81" s="111" t="str">
        <f>IF(DW80&lt;&gt;"",AVERAGE($E80:DW80),"")</f>
        <v/>
      </c>
      <c r="DX81" s="111" t="str">
        <f>IF(DX80&lt;&gt;"",AVERAGE($E80:DX80),"")</f>
        <v/>
      </c>
      <c r="DY81" s="112" t="str">
        <f>IF(DY80&lt;&gt;"",AVERAGE($E80:DY80),"")</f>
        <v/>
      </c>
      <c r="DZ81" s="111" t="str">
        <f>IF(DZ80&lt;&gt;"",AVERAGE($E80:DZ80),"")</f>
        <v/>
      </c>
      <c r="EA81" s="111" t="str">
        <f>IF(EA80&lt;&gt;"",AVERAGE($E80:EA80),"")</f>
        <v/>
      </c>
      <c r="EB81" s="111" t="str">
        <f>IF(EB80&lt;&gt;"",AVERAGE($E80:EB80),"")</f>
        <v/>
      </c>
      <c r="EC81" s="111" t="str">
        <f>IF(EC80&lt;&gt;"",AVERAGE($E80:EC80),"")</f>
        <v/>
      </c>
      <c r="ED81" s="112" t="str">
        <f>IF(ED80&lt;&gt;"",AVERAGE($E80:ED80),"")</f>
        <v/>
      </c>
      <c r="EE81" s="125">
        <f>IF(SUM(Jarda_Klein)&lt;1,-90000,EE80/COUNT(E80:ED80))</f>
        <v>44.4</v>
      </c>
      <c r="EF81" s="126"/>
    </row>
    <row r="82" spans="1:136" ht="14.4" thickBot="1">
      <c r="A82" s="98" t="str">
        <f t="shared" si="18"/>
        <v>Jarda KleinPočet šipek</v>
      </c>
      <c r="B82" s="99" t="s">
        <v>61</v>
      </c>
      <c r="C82" s="110"/>
      <c r="D82" s="110" t="s">
        <v>44</v>
      </c>
      <c r="E82" s="28"/>
      <c r="F82" s="28"/>
      <c r="G82" s="28"/>
      <c r="H82" s="28"/>
      <c r="I82" s="29"/>
      <c r="J82" s="28"/>
      <c r="K82" s="28"/>
      <c r="L82" s="28"/>
      <c r="M82" s="28"/>
      <c r="N82" s="29"/>
      <c r="O82" s="28"/>
      <c r="P82" s="28"/>
      <c r="Q82" s="28"/>
      <c r="R82" s="28"/>
      <c r="S82" s="29"/>
      <c r="T82" s="28"/>
      <c r="U82" s="28"/>
      <c r="V82" s="28"/>
      <c r="W82" s="28"/>
      <c r="X82" s="29"/>
      <c r="Y82" s="28"/>
      <c r="Z82" s="28"/>
      <c r="AA82" s="28"/>
      <c r="AB82" s="28"/>
      <c r="AC82" s="29"/>
      <c r="AD82" s="28"/>
      <c r="AE82" s="28"/>
      <c r="AF82" s="28"/>
      <c r="AG82" s="28"/>
      <c r="AH82" s="29"/>
      <c r="AI82" s="28"/>
      <c r="AJ82" s="28"/>
      <c r="AK82" s="28"/>
      <c r="AL82" s="28"/>
      <c r="AM82" s="29"/>
      <c r="AN82" s="28"/>
      <c r="AO82" s="28"/>
      <c r="AP82" s="28"/>
      <c r="AQ82" s="28"/>
      <c r="AR82" s="29"/>
      <c r="AS82" s="28"/>
      <c r="AT82" s="28"/>
      <c r="AU82" s="28"/>
      <c r="AV82" s="28"/>
      <c r="AW82" s="29"/>
      <c r="AX82" s="28"/>
      <c r="AY82" s="28"/>
      <c r="AZ82" s="28"/>
      <c r="BA82" s="28"/>
      <c r="BB82" s="29"/>
      <c r="BC82" s="28"/>
      <c r="BD82" s="28"/>
      <c r="BE82" s="28"/>
      <c r="BF82" s="28"/>
      <c r="BG82" s="29"/>
      <c r="BH82" s="28"/>
      <c r="BI82" s="28"/>
      <c r="BJ82" s="28"/>
      <c r="BK82" s="28"/>
      <c r="BL82" s="29"/>
      <c r="BM82" s="28"/>
      <c r="BN82" s="28"/>
      <c r="BO82" s="28"/>
      <c r="BP82" s="28"/>
      <c r="BQ82" s="29"/>
      <c r="BR82" s="28"/>
      <c r="BS82" s="28"/>
      <c r="BT82" s="28"/>
      <c r="BU82" s="28"/>
      <c r="BV82" s="29"/>
      <c r="BW82" s="28"/>
      <c r="BX82" s="28"/>
      <c r="BY82" s="28"/>
      <c r="BZ82" s="28"/>
      <c r="CA82" s="29"/>
      <c r="CB82" s="28"/>
      <c r="CC82" s="28"/>
      <c r="CD82" s="28"/>
      <c r="CE82" s="28"/>
      <c r="CF82" s="29"/>
      <c r="CG82" s="28"/>
      <c r="CH82" s="28"/>
      <c r="CI82" s="28"/>
      <c r="CJ82" s="28"/>
      <c r="CK82" s="29"/>
      <c r="CL82" s="28"/>
      <c r="CM82" s="28"/>
      <c r="CN82" s="28"/>
      <c r="CO82" s="28"/>
      <c r="CP82" s="29"/>
      <c r="CQ82" s="28"/>
      <c r="CR82" s="28"/>
      <c r="CS82" s="28"/>
      <c r="CT82" s="28"/>
      <c r="CU82" s="29"/>
      <c r="CV82" s="28"/>
      <c r="CW82" s="28"/>
      <c r="CX82" s="28"/>
      <c r="CY82" s="28"/>
      <c r="CZ82" s="29"/>
      <c r="DA82" s="28"/>
      <c r="DB82" s="28"/>
      <c r="DC82" s="28"/>
      <c r="DD82" s="28"/>
      <c r="DE82" s="29"/>
      <c r="DF82" s="28"/>
      <c r="DG82" s="28"/>
      <c r="DH82" s="28"/>
      <c r="DI82" s="28"/>
      <c r="DJ82" s="29"/>
      <c r="DK82" s="28"/>
      <c r="DL82" s="28"/>
      <c r="DM82" s="28"/>
      <c r="DN82" s="28"/>
      <c r="DO82" s="29"/>
      <c r="DP82" s="28"/>
      <c r="DQ82" s="28"/>
      <c r="DR82" s="28"/>
      <c r="DS82" s="28"/>
      <c r="DT82" s="29"/>
      <c r="DU82" s="28"/>
      <c r="DV82" s="28"/>
      <c r="DW82" s="28"/>
      <c r="DX82" s="28"/>
      <c r="DY82" s="29"/>
      <c r="DZ82" s="28"/>
      <c r="EA82" s="28"/>
      <c r="EB82" s="28"/>
      <c r="EC82" s="28"/>
      <c r="ED82" s="29"/>
      <c r="EE82" s="127">
        <f>IF(SUM(Jarda_Klein)&lt;1,-90000,SUM(C82:ED82))</f>
        <v>0</v>
      </c>
      <c r="EF82" s="128"/>
    </row>
    <row r="83" spans="1:136" ht="14.4" thickTop="1">
      <c r="A83" s="98" t="str">
        <f t="shared" ref="A83:A90" si="20">CONCATENATE($C$84," ",$C$85,D83)</f>
        <v>Kuba ŠedivýVýhry</v>
      </c>
      <c r="B83" s="99" t="s">
        <v>62</v>
      </c>
      <c r="C83" s="102">
        <f>Tabulka!B54</f>
        <v>0</v>
      </c>
      <c r="D83" s="70" t="s">
        <v>23</v>
      </c>
      <c r="E83" s="57"/>
      <c r="F83" s="57"/>
      <c r="G83" s="57"/>
      <c r="H83" s="58"/>
      <c r="I83" s="59"/>
      <c r="J83" s="57">
        <v>1</v>
      </c>
      <c r="K83" s="57"/>
      <c r="L83" s="57"/>
      <c r="M83" s="58"/>
      <c r="N83" s="59"/>
      <c r="O83" s="57"/>
      <c r="P83" s="57"/>
      <c r="Q83" s="57"/>
      <c r="R83" s="58"/>
      <c r="S83" s="59"/>
      <c r="T83" s="57">
        <v>1</v>
      </c>
      <c r="U83" s="57"/>
      <c r="V83" s="57"/>
      <c r="W83" s="58"/>
      <c r="X83" s="59"/>
      <c r="Y83" s="57"/>
      <c r="Z83" s="57"/>
      <c r="AA83" s="57"/>
      <c r="AB83" s="58"/>
      <c r="AC83" s="59"/>
      <c r="AD83" s="57"/>
      <c r="AE83" s="57"/>
      <c r="AF83" s="57"/>
      <c r="AG83" s="58"/>
      <c r="AH83" s="59"/>
      <c r="AI83" s="57"/>
      <c r="AJ83" s="57"/>
      <c r="AK83" s="57"/>
      <c r="AL83" s="58"/>
      <c r="AM83" s="59"/>
      <c r="AN83" s="57"/>
      <c r="AO83" s="57"/>
      <c r="AP83" s="57"/>
      <c r="AQ83" s="58"/>
      <c r="AR83" s="59"/>
      <c r="AS83" s="57">
        <v>2</v>
      </c>
      <c r="AT83" s="57"/>
      <c r="AU83" s="57"/>
      <c r="AV83" s="58"/>
      <c r="AW83" s="59"/>
      <c r="AX83" s="57">
        <v>2</v>
      </c>
      <c r="AY83" s="57"/>
      <c r="AZ83" s="57"/>
      <c r="BA83" s="58"/>
      <c r="BB83" s="59"/>
      <c r="BC83" s="57">
        <v>1</v>
      </c>
      <c r="BD83" s="57"/>
      <c r="BE83" s="57"/>
      <c r="BF83" s="58"/>
      <c r="BG83" s="59"/>
      <c r="BH83" s="57"/>
      <c r="BI83" s="57"/>
      <c r="BJ83" s="57"/>
      <c r="BK83" s="58"/>
      <c r="BL83" s="59"/>
      <c r="BM83" s="57"/>
      <c r="BN83" s="57"/>
      <c r="BO83" s="57"/>
      <c r="BP83" s="58"/>
      <c r="BQ83" s="59"/>
      <c r="BR83" s="57"/>
      <c r="BS83" s="57"/>
      <c r="BT83" s="57"/>
      <c r="BU83" s="58"/>
      <c r="BV83" s="59"/>
      <c r="BW83" s="57"/>
      <c r="BX83" s="57"/>
      <c r="BY83" s="57"/>
      <c r="BZ83" s="58"/>
      <c r="CA83" s="59"/>
      <c r="CB83" s="57"/>
      <c r="CC83" s="57"/>
      <c r="CD83" s="57"/>
      <c r="CE83" s="58"/>
      <c r="CF83" s="59"/>
      <c r="CG83" s="57"/>
      <c r="CH83" s="57"/>
      <c r="CI83" s="57"/>
      <c r="CJ83" s="58"/>
      <c r="CK83" s="59"/>
      <c r="CL83" s="57"/>
      <c r="CM83" s="57"/>
      <c r="CN83" s="57"/>
      <c r="CO83" s="58"/>
      <c r="CP83" s="59"/>
      <c r="CQ83" s="57"/>
      <c r="CR83" s="57"/>
      <c r="CS83" s="57"/>
      <c r="CT83" s="58"/>
      <c r="CU83" s="59"/>
      <c r="CV83" s="57"/>
      <c r="CW83" s="57"/>
      <c r="CX83" s="57"/>
      <c r="CY83" s="58"/>
      <c r="CZ83" s="59"/>
      <c r="DA83" s="57"/>
      <c r="DB83" s="57"/>
      <c r="DC83" s="57"/>
      <c r="DD83" s="58"/>
      <c r="DE83" s="59"/>
      <c r="DF83" s="57"/>
      <c r="DG83" s="57"/>
      <c r="DH83" s="57"/>
      <c r="DI83" s="58"/>
      <c r="DJ83" s="59"/>
      <c r="DK83" s="57"/>
      <c r="DL83" s="57"/>
      <c r="DM83" s="57"/>
      <c r="DN83" s="58"/>
      <c r="DO83" s="59"/>
      <c r="DP83" s="57"/>
      <c r="DQ83" s="57"/>
      <c r="DR83" s="57"/>
      <c r="DS83" s="58"/>
      <c r="DT83" s="59"/>
      <c r="DU83" s="57"/>
      <c r="DV83" s="57"/>
      <c r="DW83" s="57"/>
      <c r="DX83" s="58"/>
      <c r="DY83" s="59"/>
      <c r="DZ83" s="57"/>
      <c r="EA83" s="57"/>
      <c r="EB83" s="57"/>
      <c r="EC83" s="58"/>
      <c r="ED83" s="59"/>
      <c r="EE83" s="113">
        <f t="shared" ref="EE83:EE88" si="21">IF(OR(SUM(Kuba_Šedivý)&lt;1),-90000,SUM(E83:ED83))</f>
        <v>7</v>
      </c>
      <c r="EF83" s="114"/>
    </row>
    <row r="84" spans="1:136" ht="13.8">
      <c r="A84" s="98" t="str">
        <f t="shared" si="20"/>
        <v>Kuba ŠedivýProhry</v>
      </c>
      <c r="B84" s="99" t="s">
        <v>62</v>
      </c>
      <c r="C84" s="103" t="str">
        <f>Tabulka!B55</f>
        <v>Kuba</v>
      </c>
      <c r="D84" s="104" t="s">
        <v>24</v>
      </c>
      <c r="E84" s="3"/>
      <c r="F84" s="3"/>
      <c r="G84" s="3"/>
      <c r="H84" s="1"/>
      <c r="I84" s="2"/>
      <c r="J84" s="3">
        <v>2</v>
      </c>
      <c r="K84" s="3"/>
      <c r="L84" s="3"/>
      <c r="M84" s="1"/>
      <c r="N84" s="2"/>
      <c r="O84" s="3"/>
      <c r="P84" s="3"/>
      <c r="Q84" s="3"/>
      <c r="R84" s="1"/>
      <c r="S84" s="2"/>
      <c r="T84" s="3">
        <v>1</v>
      </c>
      <c r="U84" s="3"/>
      <c r="V84" s="3"/>
      <c r="W84" s="1"/>
      <c r="X84" s="2"/>
      <c r="Y84" s="3"/>
      <c r="Z84" s="3"/>
      <c r="AA84" s="3"/>
      <c r="AB84" s="1"/>
      <c r="AC84" s="2"/>
      <c r="AD84" s="3"/>
      <c r="AE84" s="3"/>
      <c r="AF84" s="3"/>
      <c r="AG84" s="1"/>
      <c r="AH84" s="2"/>
      <c r="AI84" s="3"/>
      <c r="AJ84" s="3"/>
      <c r="AK84" s="3"/>
      <c r="AL84" s="1"/>
      <c r="AM84" s="2"/>
      <c r="AN84" s="3"/>
      <c r="AO84" s="3"/>
      <c r="AP84" s="3"/>
      <c r="AQ84" s="1"/>
      <c r="AR84" s="2"/>
      <c r="AS84" s="3">
        <v>0</v>
      </c>
      <c r="AT84" s="3"/>
      <c r="AU84" s="3"/>
      <c r="AV84" s="1"/>
      <c r="AW84" s="2"/>
      <c r="AX84" s="3">
        <v>0</v>
      </c>
      <c r="AY84" s="3"/>
      <c r="AZ84" s="3"/>
      <c r="BA84" s="1"/>
      <c r="BB84" s="2"/>
      <c r="BC84" s="3">
        <v>0</v>
      </c>
      <c r="BD84" s="3"/>
      <c r="BE84" s="3"/>
      <c r="BF84" s="1"/>
      <c r="BG84" s="2"/>
      <c r="BH84" s="3"/>
      <c r="BI84" s="3"/>
      <c r="BJ84" s="3"/>
      <c r="BK84" s="1"/>
      <c r="BL84" s="2"/>
      <c r="BM84" s="3"/>
      <c r="BN84" s="3"/>
      <c r="BO84" s="3"/>
      <c r="BP84" s="1"/>
      <c r="BQ84" s="2"/>
      <c r="BR84" s="3"/>
      <c r="BS84" s="3"/>
      <c r="BT84" s="3"/>
      <c r="BU84" s="1"/>
      <c r="BV84" s="2"/>
      <c r="BW84" s="3"/>
      <c r="BX84" s="3"/>
      <c r="BY84" s="3"/>
      <c r="BZ84" s="1"/>
      <c r="CA84" s="2"/>
      <c r="CB84" s="3"/>
      <c r="CC84" s="3"/>
      <c r="CD84" s="3"/>
      <c r="CE84" s="1"/>
      <c r="CF84" s="2"/>
      <c r="CG84" s="3"/>
      <c r="CH84" s="3"/>
      <c r="CI84" s="3"/>
      <c r="CJ84" s="1"/>
      <c r="CK84" s="2"/>
      <c r="CL84" s="3"/>
      <c r="CM84" s="3"/>
      <c r="CN84" s="3"/>
      <c r="CO84" s="1"/>
      <c r="CP84" s="2"/>
      <c r="CQ84" s="3"/>
      <c r="CR84" s="3"/>
      <c r="CS84" s="3"/>
      <c r="CT84" s="1"/>
      <c r="CU84" s="2"/>
      <c r="CV84" s="3"/>
      <c r="CW84" s="3"/>
      <c r="CX84" s="3"/>
      <c r="CY84" s="1"/>
      <c r="CZ84" s="2"/>
      <c r="DA84" s="3"/>
      <c r="DB84" s="3"/>
      <c r="DC84" s="3"/>
      <c r="DD84" s="1"/>
      <c r="DE84" s="2"/>
      <c r="DF84" s="3"/>
      <c r="DG84" s="3"/>
      <c r="DH84" s="3"/>
      <c r="DI84" s="1"/>
      <c r="DJ84" s="2"/>
      <c r="DK84" s="3"/>
      <c r="DL84" s="3"/>
      <c r="DM84" s="3"/>
      <c r="DN84" s="1"/>
      <c r="DO84" s="2"/>
      <c r="DP84" s="3"/>
      <c r="DQ84" s="3"/>
      <c r="DR84" s="3"/>
      <c r="DS84" s="1"/>
      <c r="DT84" s="2"/>
      <c r="DU84" s="3"/>
      <c r="DV84" s="3"/>
      <c r="DW84" s="3"/>
      <c r="DX84" s="1"/>
      <c r="DY84" s="2"/>
      <c r="DZ84" s="3"/>
      <c r="EA84" s="3"/>
      <c r="EB84" s="3"/>
      <c r="EC84" s="1"/>
      <c r="ED84" s="2"/>
      <c r="EE84" s="115">
        <f t="shared" si="21"/>
        <v>3</v>
      </c>
      <c r="EF84" s="116">
        <f>SUM(EE83-EE84)</f>
        <v>4</v>
      </c>
    </row>
    <row r="85" spans="1:136" ht="13.8">
      <c r="A85" s="98" t="str">
        <f t="shared" si="20"/>
        <v>Kuba ŠedivýPlaceno panáků</v>
      </c>
      <c r="B85" s="99" t="s">
        <v>62</v>
      </c>
      <c r="C85" s="103" t="str">
        <f>Tabulka!B56</f>
        <v>Šedivý</v>
      </c>
      <c r="D85" s="104" t="s">
        <v>39</v>
      </c>
      <c r="E85" s="3"/>
      <c r="F85" s="3"/>
      <c r="G85" s="3"/>
      <c r="H85" s="1"/>
      <c r="I85" s="2"/>
      <c r="J85" s="3">
        <v>3</v>
      </c>
      <c r="K85" s="3"/>
      <c r="L85" s="3"/>
      <c r="M85" s="1"/>
      <c r="N85" s="2"/>
      <c r="O85" s="3"/>
      <c r="P85" s="3"/>
      <c r="Q85" s="3"/>
      <c r="R85" s="1"/>
      <c r="S85" s="2"/>
      <c r="T85" s="3">
        <v>2</v>
      </c>
      <c r="U85" s="3"/>
      <c r="V85" s="3"/>
      <c r="W85" s="1"/>
      <c r="X85" s="2"/>
      <c r="Y85" s="3"/>
      <c r="Z85" s="3"/>
      <c r="AA85" s="3"/>
      <c r="AB85" s="1"/>
      <c r="AC85" s="2"/>
      <c r="AD85" s="3"/>
      <c r="AE85" s="3"/>
      <c r="AF85" s="3"/>
      <c r="AG85" s="1"/>
      <c r="AH85" s="2"/>
      <c r="AI85" s="3"/>
      <c r="AJ85" s="3"/>
      <c r="AK85" s="3"/>
      <c r="AL85" s="1"/>
      <c r="AM85" s="2"/>
      <c r="AN85" s="3"/>
      <c r="AO85" s="3"/>
      <c r="AP85" s="3"/>
      <c r="AQ85" s="1"/>
      <c r="AR85" s="2"/>
      <c r="AS85" s="3">
        <v>0</v>
      </c>
      <c r="AT85" s="3"/>
      <c r="AU85" s="3"/>
      <c r="AV85" s="1"/>
      <c r="AW85" s="2"/>
      <c r="AX85" s="3">
        <v>0</v>
      </c>
      <c r="AY85" s="3"/>
      <c r="AZ85" s="3"/>
      <c r="BA85" s="1"/>
      <c r="BB85" s="2"/>
      <c r="BC85" s="3">
        <v>0</v>
      </c>
      <c r="BD85" s="3"/>
      <c r="BE85" s="3"/>
      <c r="BF85" s="1"/>
      <c r="BG85" s="2"/>
      <c r="BH85" s="3"/>
      <c r="BI85" s="3"/>
      <c r="BJ85" s="3"/>
      <c r="BK85" s="1"/>
      <c r="BL85" s="2"/>
      <c r="BM85" s="3"/>
      <c r="BN85" s="3"/>
      <c r="BO85" s="3"/>
      <c r="BP85" s="1"/>
      <c r="BQ85" s="2"/>
      <c r="BR85" s="3"/>
      <c r="BS85" s="3"/>
      <c r="BT85" s="3"/>
      <c r="BU85" s="1"/>
      <c r="BV85" s="2"/>
      <c r="BW85" s="3"/>
      <c r="BX85" s="3"/>
      <c r="BY85" s="3"/>
      <c r="BZ85" s="1"/>
      <c r="CA85" s="2"/>
      <c r="CB85" s="3"/>
      <c r="CC85" s="3"/>
      <c r="CD85" s="3"/>
      <c r="CE85" s="1"/>
      <c r="CF85" s="2"/>
      <c r="CG85" s="3"/>
      <c r="CH85" s="3"/>
      <c r="CI85" s="3"/>
      <c r="CJ85" s="1"/>
      <c r="CK85" s="2"/>
      <c r="CL85" s="3"/>
      <c r="CM85" s="3"/>
      <c r="CN85" s="3"/>
      <c r="CO85" s="1"/>
      <c r="CP85" s="2"/>
      <c r="CQ85" s="3"/>
      <c r="CR85" s="3"/>
      <c r="CS85" s="3"/>
      <c r="CT85" s="1"/>
      <c r="CU85" s="2"/>
      <c r="CV85" s="3"/>
      <c r="CW85" s="3"/>
      <c r="CX85" s="3"/>
      <c r="CY85" s="1"/>
      <c r="CZ85" s="2"/>
      <c r="DA85" s="3"/>
      <c r="DB85" s="3"/>
      <c r="DC85" s="3"/>
      <c r="DD85" s="1"/>
      <c r="DE85" s="2"/>
      <c r="DF85" s="3"/>
      <c r="DG85" s="3"/>
      <c r="DH85" s="3"/>
      <c r="DI85" s="1"/>
      <c r="DJ85" s="2"/>
      <c r="DK85" s="3"/>
      <c r="DL85" s="3"/>
      <c r="DM85" s="3"/>
      <c r="DN85" s="1"/>
      <c r="DO85" s="2"/>
      <c r="DP85" s="3"/>
      <c r="DQ85" s="3"/>
      <c r="DR85" s="3"/>
      <c r="DS85" s="1"/>
      <c r="DT85" s="2"/>
      <c r="DU85" s="3"/>
      <c r="DV85" s="3"/>
      <c r="DW85" s="3"/>
      <c r="DX85" s="1"/>
      <c r="DY85" s="2"/>
      <c r="DZ85" s="3"/>
      <c r="EA85" s="3"/>
      <c r="EB85" s="3"/>
      <c r="EC85" s="1"/>
      <c r="ED85" s="2"/>
      <c r="EE85" s="115">
        <f t="shared" si="21"/>
        <v>5</v>
      </c>
      <c r="EF85" s="117"/>
    </row>
    <row r="86" spans="1:136" ht="13.8">
      <c r="A86" s="98" t="str">
        <f t="shared" si="20"/>
        <v>Kuba ŠedivýPřehozy</v>
      </c>
      <c r="B86" s="99" t="s">
        <v>62</v>
      </c>
      <c r="C86" s="103">
        <f>Tabulka!B57</f>
        <v>0</v>
      </c>
      <c r="D86" s="104" t="s">
        <v>25</v>
      </c>
      <c r="E86" s="3"/>
      <c r="F86" s="3"/>
      <c r="G86" s="3"/>
      <c r="H86" s="1"/>
      <c r="I86" s="2"/>
      <c r="J86" s="3">
        <v>2</v>
      </c>
      <c r="K86" s="3"/>
      <c r="L86" s="3"/>
      <c r="M86" s="1"/>
      <c r="N86" s="2"/>
      <c r="O86" s="3"/>
      <c r="P86" s="3"/>
      <c r="Q86" s="3"/>
      <c r="R86" s="1"/>
      <c r="S86" s="2"/>
      <c r="T86" s="3">
        <v>0</v>
      </c>
      <c r="U86" s="3"/>
      <c r="V86" s="3"/>
      <c r="W86" s="1"/>
      <c r="X86" s="2"/>
      <c r="Y86" s="3"/>
      <c r="Z86" s="3"/>
      <c r="AA86" s="3"/>
      <c r="AB86" s="1"/>
      <c r="AC86" s="2"/>
      <c r="AD86" s="3"/>
      <c r="AE86" s="3"/>
      <c r="AF86" s="3"/>
      <c r="AG86" s="1"/>
      <c r="AH86" s="2"/>
      <c r="AI86" s="3"/>
      <c r="AJ86" s="3"/>
      <c r="AK86" s="3"/>
      <c r="AL86" s="1"/>
      <c r="AM86" s="2"/>
      <c r="AN86" s="3"/>
      <c r="AO86" s="3"/>
      <c r="AP86" s="3"/>
      <c r="AQ86" s="1"/>
      <c r="AR86" s="2"/>
      <c r="AS86" s="3">
        <v>2</v>
      </c>
      <c r="AT86" s="3"/>
      <c r="AU86" s="3"/>
      <c r="AV86" s="1"/>
      <c r="AW86" s="2"/>
      <c r="AX86" s="3">
        <v>1</v>
      </c>
      <c r="AY86" s="3"/>
      <c r="AZ86" s="3"/>
      <c r="BA86" s="1"/>
      <c r="BB86" s="2"/>
      <c r="BC86" s="3">
        <v>0</v>
      </c>
      <c r="BD86" s="3"/>
      <c r="BE86" s="3"/>
      <c r="BF86" s="1"/>
      <c r="BG86" s="2"/>
      <c r="BH86" s="3"/>
      <c r="BI86" s="3"/>
      <c r="BJ86" s="3"/>
      <c r="BK86" s="1"/>
      <c r="BL86" s="2"/>
      <c r="BM86" s="3"/>
      <c r="BN86" s="3"/>
      <c r="BO86" s="3"/>
      <c r="BP86" s="1"/>
      <c r="BQ86" s="2"/>
      <c r="BR86" s="3"/>
      <c r="BS86" s="3"/>
      <c r="BT86" s="3"/>
      <c r="BU86" s="1"/>
      <c r="BV86" s="2"/>
      <c r="BW86" s="3"/>
      <c r="BX86" s="3"/>
      <c r="BY86" s="3"/>
      <c r="BZ86" s="1"/>
      <c r="CA86" s="2"/>
      <c r="CB86" s="3"/>
      <c r="CC86" s="3"/>
      <c r="CD86" s="3"/>
      <c r="CE86" s="1"/>
      <c r="CF86" s="2"/>
      <c r="CG86" s="3"/>
      <c r="CH86" s="3"/>
      <c r="CI86" s="3"/>
      <c r="CJ86" s="1"/>
      <c r="CK86" s="2"/>
      <c r="CL86" s="3"/>
      <c r="CM86" s="3"/>
      <c r="CN86" s="3"/>
      <c r="CO86" s="1"/>
      <c r="CP86" s="2"/>
      <c r="CQ86" s="3"/>
      <c r="CR86" s="3"/>
      <c r="CS86" s="3"/>
      <c r="CT86" s="1"/>
      <c r="CU86" s="2"/>
      <c r="CV86" s="3"/>
      <c r="CW86" s="3"/>
      <c r="CX86" s="3"/>
      <c r="CY86" s="1"/>
      <c r="CZ86" s="2"/>
      <c r="DA86" s="3"/>
      <c r="DB86" s="3"/>
      <c r="DC86" s="3"/>
      <c r="DD86" s="1"/>
      <c r="DE86" s="2"/>
      <c r="DF86" s="3"/>
      <c r="DG86" s="3"/>
      <c r="DH86" s="3"/>
      <c r="DI86" s="1"/>
      <c r="DJ86" s="2"/>
      <c r="DK86" s="3"/>
      <c r="DL86" s="3"/>
      <c r="DM86" s="3"/>
      <c r="DN86" s="1"/>
      <c r="DO86" s="2"/>
      <c r="DP86" s="3"/>
      <c r="DQ86" s="3"/>
      <c r="DR86" s="3"/>
      <c r="DS86" s="1"/>
      <c r="DT86" s="2"/>
      <c r="DU86" s="3"/>
      <c r="DV86" s="3"/>
      <c r="DW86" s="3"/>
      <c r="DX86" s="1"/>
      <c r="DY86" s="2"/>
      <c r="DZ86" s="3"/>
      <c r="EA86" s="3"/>
      <c r="EB86" s="3"/>
      <c r="EC86" s="1"/>
      <c r="ED86" s="2"/>
      <c r="EE86" s="115">
        <f t="shared" si="21"/>
        <v>5</v>
      </c>
      <c r="EF86" s="117"/>
    </row>
    <row r="87" spans="1:136" ht="13.8">
      <c r="A87" s="98" t="str">
        <f t="shared" si="20"/>
        <v>Kuba ŠedivýPoč. kol</v>
      </c>
      <c r="B87" s="99" t="s">
        <v>62</v>
      </c>
      <c r="C87" s="103">
        <f>Tabulka!B58</f>
        <v>0</v>
      </c>
      <c r="D87" s="104" t="s">
        <v>37</v>
      </c>
      <c r="E87" s="3"/>
      <c r="F87" s="3"/>
      <c r="G87" s="3"/>
      <c r="H87" s="1"/>
      <c r="I87" s="2"/>
      <c r="J87" s="3">
        <v>5</v>
      </c>
      <c r="K87" s="3"/>
      <c r="L87" s="3"/>
      <c r="M87" s="1"/>
      <c r="N87" s="2"/>
      <c r="O87" s="3"/>
      <c r="P87" s="3"/>
      <c r="Q87" s="3"/>
      <c r="R87" s="1"/>
      <c r="S87" s="2"/>
      <c r="T87" s="3">
        <v>5</v>
      </c>
      <c r="U87" s="3"/>
      <c r="V87" s="3"/>
      <c r="W87" s="1"/>
      <c r="X87" s="2"/>
      <c r="Y87" s="3"/>
      <c r="Z87" s="3"/>
      <c r="AA87" s="3"/>
      <c r="AB87" s="1"/>
      <c r="AC87" s="2"/>
      <c r="AD87" s="3"/>
      <c r="AE87" s="3"/>
      <c r="AF87" s="3"/>
      <c r="AG87" s="1"/>
      <c r="AH87" s="2"/>
      <c r="AI87" s="3"/>
      <c r="AJ87" s="3"/>
      <c r="AK87" s="3"/>
      <c r="AL87" s="1"/>
      <c r="AM87" s="2"/>
      <c r="AN87" s="3"/>
      <c r="AO87" s="3"/>
      <c r="AP87" s="3"/>
      <c r="AQ87" s="1"/>
      <c r="AR87" s="2"/>
      <c r="AS87" s="3">
        <v>4</v>
      </c>
      <c r="AT87" s="3"/>
      <c r="AU87" s="3"/>
      <c r="AV87" s="1"/>
      <c r="AW87" s="2"/>
      <c r="AX87" s="3">
        <v>4</v>
      </c>
      <c r="AY87" s="3"/>
      <c r="AZ87" s="3"/>
      <c r="BA87" s="1"/>
      <c r="BB87" s="2"/>
      <c r="BC87" s="3">
        <v>3</v>
      </c>
      <c r="BD87" s="3"/>
      <c r="BE87" s="3"/>
      <c r="BF87" s="1"/>
      <c r="BG87" s="2"/>
      <c r="BH87" s="3"/>
      <c r="BI87" s="3"/>
      <c r="BJ87" s="3"/>
      <c r="BK87" s="1"/>
      <c r="BL87" s="2"/>
      <c r="BM87" s="3"/>
      <c r="BN87" s="3"/>
      <c r="BO87" s="3"/>
      <c r="BP87" s="1"/>
      <c r="BQ87" s="2"/>
      <c r="BR87" s="3"/>
      <c r="BS87" s="3"/>
      <c r="BT87" s="3"/>
      <c r="BU87" s="1"/>
      <c r="BV87" s="2"/>
      <c r="BW87" s="3"/>
      <c r="BX87" s="3"/>
      <c r="BY87" s="3"/>
      <c r="BZ87" s="1"/>
      <c r="CA87" s="2"/>
      <c r="CB87" s="3"/>
      <c r="CC87" s="3"/>
      <c r="CD87" s="3"/>
      <c r="CE87" s="1"/>
      <c r="CF87" s="2"/>
      <c r="CG87" s="3"/>
      <c r="CH87" s="3"/>
      <c r="CI87" s="3"/>
      <c r="CJ87" s="1"/>
      <c r="CK87" s="2"/>
      <c r="CL87" s="3"/>
      <c r="CM87" s="3"/>
      <c r="CN87" s="3"/>
      <c r="CO87" s="1"/>
      <c r="CP87" s="2"/>
      <c r="CQ87" s="3"/>
      <c r="CR87" s="3"/>
      <c r="CS87" s="3"/>
      <c r="CT87" s="1"/>
      <c r="CU87" s="2"/>
      <c r="CV87" s="3"/>
      <c r="CW87" s="3"/>
      <c r="CX87" s="3"/>
      <c r="CY87" s="1"/>
      <c r="CZ87" s="2"/>
      <c r="DA87" s="3"/>
      <c r="DB87" s="3"/>
      <c r="DC87" s="3"/>
      <c r="DD87" s="1"/>
      <c r="DE87" s="2"/>
      <c r="DF87" s="3"/>
      <c r="DG87" s="3"/>
      <c r="DH87" s="3"/>
      <c r="DI87" s="1"/>
      <c r="DJ87" s="2"/>
      <c r="DK87" s="3"/>
      <c r="DL87" s="3"/>
      <c r="DM87" s="3"/>
      <c r="DN87" s="1"/>
      <c r="DO87" s="2"/>
      <c r="DP87" s="3"/>
      <c r="DQ87" s="3"/>
      <c r="DR87" s="3"/>
      <c r="DS87" s="1"/>
      <c r="DT87" s="2"/>
      <c r="DU87" s="3"/>
      <c r="DV87" s="3"/>
      <c r="DW87" s="3"/>
      <c r="DX87" s="1"/>
      <c r="DY87" s="2"/>
      <c r="DZ87" s="3"/>
      <c r="EA87" s="3"/>
      <c r="EB87" s="3"/>
      <c r="EC87" s="1"/>
      <c r="ED87" s="2"/>
      <c r="EE87" s="115">
        <f t="shared" si="21"/>
        <v>21</v>
      </c>
      <c r="EF87" s="117"/>
    </row>
    <row r="88" spans="1:136" ht="13.8">
      <c r="A88" s="98" t="str">
        <f t="shared" si="20"/>
        <v>Kuba ŠedivýPočet konečných bodů</v>
      </c>
      <c r="B88" s="99" t="s">
        <v>62</v>
      </c>
      <c r="C88" s="103"/>
      <c r="D88" s="104" t="s">
        <v>48</v>
      </c>
      <c r="E88" s="3"/>
      <c r="F88" s="3"/>
      <c r="G88" s="3"/>
      <c r="H88" s="1"/>
      <c r="I88" s="2"/>
      <c r="J88" s="3">
        <v>23</v>
      </c>
      <c r="K88" s="3">
        <v>191</v>
      </c>
      <c r="L88" s="3">
        <v>0</v>
      </c>
      <c r="M88" s="1">
        <v>9</v>
      </c>
      <c r="N88" s="2">
        <v>61</v>
      </c>
      <c r="O88" s="3"/>
      <c r="P88" s="3"/>
      <c r="Q88" s="3"/>
      <c r="R88" s="1"/>
      <c r="S88" s="2"/>
      <c r="T88" s="3">
        <v>93</v>
      </c>
      <c r="U88" s="3">
        <v>100</v>
      </c>
      <c r="V88" s="3">
        <v>0</v>
      </c>
      <c r="W88" s="1">
        <v>122</v>
      </c>
      <c r="X88" s="2">
        <v>5</v>
      </c>
      <c r="Y88" s="3"/>
      <c r="Z88" s="3"/>
      <c r="AA88" s="3"/>
      <c r="AB88" s="1"/>
      <c r="AC88" s="2"/>
      <c r="AD88" s="3"/>
      <c r="AE88" s="3"/>
      <c r="AF88" s="3"/>
      <c r="AG88" s="1"/>
      <c r="AH88" s="2"/>
      <c r="AI88" s="3"/>
      <c r="AJ88" s="3"/>
      <c r="AK88" s="3"/>
      <c r="AL88" s="1"/>
      <c r="AM88" s="2"/>
      <c r="AN88" s="3"/>
      <c r="AO88" s="3"/>
      <c r="AP88" s="3"/>
      <c r="AQ88" s="1"/>
      <c r="AR88" s="2"/>
      <c r="AS88" s="3">
        <v>0</v>
      </c>
      <c r="AT88" s="3">
        <v>19</v>
      </c>
      <c r="AU88" s="3">
        <v>51</v>
      </c>
      <c r="AV88" s="1">
        <v>0</v>
      </c>
      <c r="AW88" s="2"/>
      <c r="AX88" s="3">
        <v>49</v>
      </c>
      <c r="AY88" s="3">
        <v>0</v>
      </c>
      <c r="AZ88" s="3">
        <v>107</v>
      </c>
      <c r="BA88" s="1">
        <v>0</v>
      </c>
      <c r="BB88" s="2"/>
      <c r="BC88" s="3"/>
      <c r="BD88" s="3">
        <v>58</v>
      </c>
      <c r="BE88" s="3">
        <v>32</v>
      </c>
      <c r="BF88" s="1">
        <v>0</v>
      </c>
      <c r="BG88" s="2"/>
      <c r="BH88" s="3"/>
      <c r="BI88" s="3"/>
      <c r="BJ88" s="3"/>
      <c r="BK88" s="1"/>
      <c r="BL88" s="2"/>
      <c r="BM88" s="3"/>
      <c r="BN88" s="3"/>
      <c r="BO88" s="3"/>
      <c r="BP88" s="1"/>
      <c r="BQ88" s="2"/>
      <c r="BR88" s="3"/>
      <c r="BS88" s="3"/>
      <c r="BT88" s="3"/>
      <c r="BU88" s="1"/>
      <c r="BV88" s="2"/>
      <c r="BW88" s="3"/>
      <c r="BX88" s="3"/>
      <c r="BY88" s="3"/>
      <c r="BZ88" s="1"/>
      <c r="CA88" s="2"/>
      <c r="CB88" s="3"/>
      <c r="CC88" s="3"/>
      <c r="CD88" s="3"/>
      <c r="CE88" s="1"/>
      <c r="CF88" s="2"/>
      <c r="CG88" s="3"/>
      <c r="CH88" s="3"/>
      <c r="CI88" s="3"/>
      <c r="CJ88" s="1"/>
      <c r="CK88" s="2"/>
      <c r="CL88" s="3"/>
      <c r="CM88" s="3"/>
      <c r="CN88" s="3"/>
      <c r="CO88" s="1"/>
      <c r="CP88" s="2"/>
      <c r="CQ88" s="3"/>
      <c r="CR88" s="3"/>
      <c r="CS88" s="3"/>
      <c r="CT88" s="1"/>
      <c r="CU88" s="2"/>
      <c r="CV88" s="3"/>
      <c r="CW88" s="3"/>
      <c r="CX88" s="3"/>
      <c r="CY88" s="1"/>
      <c r="CZ88" s="2"/>
      <c r="DA88" s="3"/>
      <c r="DB88" s="3"/>
      <c r="DC88" s="3"/>
      <c r="DD88" s="1"/>
      <c r="DE88" s="2"/>
      <c r="DF88" s="3"/>
      <c r="DG88" s="3"/>
      <c r="DH88" s="3"/>
      <c r="DI88" s="1"/>
      <c r="DJ88" s="2"/>
      <c r="DK88" s="3"/>
      <c r="DL88" s="3"/>
      <c r="DM88" s="3"/>
      <c r="DN88" s="1"/>
      <c r="DO88" s="2"/>
      <c r="DP88" s="3"/>
      <c r="DQ88" s="3"/>
      <c r="DR88" s="3"/>
      <c r="DS88" s="1"/>
      <c r="DT88" s="2"/>
      <c r="DU88" s="3"/>
      <c r="DV88" s="3"/>
      <c r="DW88" s="3"/>
      <c r="DX88" s="1"/>
      <c r="DY88" s="2"/>
      <c r="DZ88" s="3"/>
      <c r="EA88" s="3"/>
      <c r="EB88" s="3"/>
      <c r="EC88" s="1"/>
      <c r="ED88" s="2"/>
      <c r="EE88" s="115">
        <f t="shared" si="21"/>
        <v>920</v>
      </c>
      <c r="EF88" s="117"/>
    </row>
    <row r="89" spans="1:136" ht="13.8">
      <c r="A89" s="98" t="str">
        <f t="shared" si="20"/>
        <v>Kuba ŠedivýPrůměr konečných bodů na kolo</v>
      </c>
      <c r="B89" s="99" t="s">
        <v>62</v>
      </c>
      <c r="C89" s="103"/>
      <c r="D89" s="105" t="s">
        <v>49</v>
      </c>
      <c r="E89" s="84" t="str">
        <f>IF(E88&lt;&gt;"",AVERAGE($E88:E88),"")</f>
        <v/>
      </c>
      <c r="F89" s="84" t="str">
        <f>IF(F88&lt;&gt;"",AVERAGE($E88:F88),"")</f>
        <v/>
      </c>
      <c r="G89" s="84" t="str">
        <f>IF(G88&lt;&gt;"",AVERAGE($E88:G88),"")</f>
        <v/>
      </c>
      <c r="H89" s="84" t="str">
        <f>IF(H88&lt;&gt;"",AVERAGE($E88:H88),"")</f>
        <v/>
      </c>
      <c r="I89" s="129" t="str">
        <f>IF(I88&lt;&gt;"",AVERAGE($E88:I88),"")</f>
        <v/>
      </c>
      <c r="J89" s="84">
        <f>IF(J88&lt;&gt;"",AVERAGE($E88:J88),"")</f>
        <v>23</v>
      </c>
      <c r="K89" s="84">
        <f>IF(K88&lt;&gt;"",AVERAGE($E88:K88),"")</f>
        <v>107</v>
      </c>
      <c r="L89" s="84">
        <f>IF(L88&lt;&gt;"",AVERAGE($E88:L88),"")</f>
        <v>71.333333333333329</v>
      </c>
      <c r="M89" s="84">
        <f>IF(M88&lt;&gt;"",AVERAGE($E88:M88),"")</f>
        <v>55.75</v>
      </c>
      <c r="N89" s="129">
        <f>IF(N88&lt;&gt;"",AVERAGE($E88:N88),"")</f>
        <v>56.8</v>
      </c>
      <c r="O89" s="84" t="str">
        <f>IF(O88&lt;&gt;"",AVERAGE($E88:O88),"")</f>
        <v/>
      </c>
      <c r="P89" s="84" t="str">
        <f>IF(P88&lt;&gt;"",AVERAGE($E88:P88),"")</f>
        <v/>
      </c>
      <c r="Q89" s="84" t="str">
        <f>IF(Q88&lt;&gt;"",AVERAGE($E88:Q88),"")</f>
        <v/>
      </c>
      <c r="R89" s="84" t="str">
        <f>IF(R88&lt;&gt;"",AVERAGE($E88:R88),"")</f>
        <v/>
      </c>
      <c r="S89" s="129" t="str">
        <f>IF(S88&lt;&gt;"",AVERAGE($E88:S88),"")</f>
        <v/>
      </c>
      <c r="T89" s="84">
        <f>IF(T88&lt;&gt;"",AVERAGE($E88:T88),"")</f>
        <v>62.833333333333336</v>
      </c>
      <c r="U89" s="84">
        <f>IF(U88&lt;&gt;"",AVERAGE($E88:U88),"")</f>
        <v>68.142857142857139</v>
      </c>
      <c r="V89" s="84">
        <f>IF(V88&lt;&gt;"",AVERAGE($E88:V88),"")</f>
        <v>59.625</v>
      </c>
      <c r="W89" s="84">
        <f>IF(W88&lt;&gt;"",AVERAGE($E88:W88),"")</f>
        <v>66.555555555555557</v>
      </c>
      <c r="X89" s="129">
        <f>IF(X88&lt;&gt;"",AVERAGE($E88:X88),"")</f>
        <v>60.4</v>
      </c>
      <c r="Y89" s="84" t="str">
        <f>IF(Y88&lt;&gt;"",AVERAGE($E88:Y88),"")</f>
        <v/>
      </c>
      <c r="Z89" s="84" t="str">
        <f>IF(Z88&lt;&gt;"",AVERAGE($E88:Z88),"")</f>
        <v/>
      </c>
      <c r="AA89" s="84" t="str">
        <f>IF(AA88&lt;&gt;"",AVERAGE($E88:AA88),"")</f>
        <v/>
      </c>
      <c r="AB89" s="84" t="str">
        <f>IF(AB88&lt;&gt;"",AVERAGE($E88:AB88),"")</f>
        <v/>
      </c>
      <c r="AC89" s="129" t="str">
        <f>IF(AC88&lt;&gt;"",AVERAGE($E88:AC88),"")</f>
        <v/>
      </c>
      <c r="AD89" s="84" t="str">
        <f>IF(AD88&lt;&gt;"",AVERAGE($E88:AD88),"")</f>
        <v/>
      </c>
      <c r="AE89" s="84" t="str">
        <f>IF(AE88&lt;&gt;"",AVERAGE($E88:AE88),"")</f>
        <v/>
      </c>
      <c r="AF89" s="84" t="str">
        <f>IF(AF88&lt;&gt;"",AVERAGE($E88:AF88),"")</f>
        <v/>
      </c>
      <c r="AG89" s="84" t="str">
        <f>IF(AG88&lt;&gt;"",AVERAGE($E88:AG88),"")</f>
        <v/>
      </c>
      <c r="AH89" s="129" t="str">
        <f>IF(AH88&lt;&gt;"",AVERAGE($E88:AH88),"")</f>
        <v/>
      </c>
      <c r="AI89" s="84" t="str">
        <f>IF(AI88&lt;&gt;"",AVERAGE($E88:AI88),"")</f>
        <v/>
      </c>
      <c r="AJ89" s="84" t="str">
        <f>IF(AJ88&lt;&gt;"",AVERAGE($E88:AJ88),"")</f>
        <v/>
      </c>
      <c r="AK89" s="84" t="str">
        <f>IF(AK88&lt;&gt;"",AVERAGE($E88:AK88),"")</f>
        <v/>
      </c>
      <c r="AL89" s="84" t="str">
        <f>IF(AL88&lt;&gt;"",AVERAGE($E88:AL88),"")</f>
        <v/>
      </c>
      <c r="AM89" s="129" t="str">
        <f>IF(AM88&lt;&gt;"",AVERAGE($E88:AM88),"")</f>
        <v/>
      </c>
      <c r="AN89" s="84" t="str">
        <f>IF(AN88&lt;&gt;"",AVERAGE($E88:AN88),"")</f>
        <v/>
      </c>
      <c r="AO89" s="84" t="str">
        <f>IF(AO88&lt;&gt;"",AVERAGE($E88:AO88),"")</f>
        <v/>
      </c>
      <c r="AP89" s="84" t="str">
        <f>IF(AP88&lt;&gt;"",AVERAGE($E88:AP88),"")</f>
        <v/>
      </c>
      <c r="AQ89" s="84" t="str">
        <f>IF(AQ88&lt;&gt;"",AVERAGE($E88:AQ88),"")</f>
        <v/>
      </c>
      <c r="AR89" s="129" t="str">
        <f>IF(AR88&lt;&gt;"",AVERAGE($E88:AR88),"")</f>
        <v/>
      </c>
      <c r="AS89" s="84">
        <f>IF(AS88&lt;&gt;"",AVERAGE($E88:AS88),"")</f>
        <v>54.909090909090907</v>
      </c>
      <c r="AT89" s="84">
        <f>IF(AT88&lt;&gt;"",AVERAGE($E88:AT88),"")</f>
        <v>51.916666666666664</v>
      </c>
      <c r="AU89" s="84">
        <f>IF(AU88&lt;&gt;"",AVERAGE($E88:AU88),"")</f>
        <v>51.846153846153847</v>
      </c>
      <c r="AV89" s="84">
        <f>IF(AV88&lt;&gt;"",AVERAGE($E88:AV88),"")</f>
        <v>48.142857142857146</v>
      </c>
      <c r="AW89" s="129" t="str">
        <f>IF(AW88&lt;&gt;"",AVERAGE($E88:AW88),"")</f>
        <v/>
      </c>
      <c r="AX89" s="84">
        <f>IF(AX88&lt;&gt;"",AVERAGE($E88:AX88),"")</f>
        <v>48.2</v>
      </c>
      <c r="AY89" s="84">
        <f>IF(AY88&lt;&gt;"",AVERAGE($E88:AY88),"")</f>
        <v>45.1875</v>
      </c>
      <c r="AZ89" s="84">
        <f>IF(AZ88&lt;&gt;"",AVERAGE($E88:AZ88),"")</f>
        <v>48.823529411764703</v>
      </c>
      <c r="BA89" s="84">
        <f>IF(BA88&lt;&gt;"",AVERAGE($E88:BA88),"")</f>
        <v>46.111111111111114</v>
      </c>
      <c r="BB89" s="129" t="str">
        <f>IF(BB88&lt;&gt;"",AVERAGE($E88:BB88),"")</f>
        <v/>
      </c>
      <c r="BC89" s="84" t="str">
        <f>IF(BC88&lt;&gt;"",AVERAGE($E88:BC88),"")</f>
        <v/>
      </c>
      <c r="BD89" s="84">
        <f>IF(BD88&lt;&gt;"",AVERAGE($E88:BD88),"")</f>
        <v>46.736842105263158</v>
      </c>
      <c r="BE89" s="84">
        <f>IF(BE88&lt;&gt;"",AVERAGE($E88:BE88),"")</f>
        <v>46</v>
      </c>
      <c r="BF89" s="84">
        <f>IF(BF88&lt;&gt;"",AVERAGE($E88:BF88),"")</f>
        <v>43.80952380952381</v>
      </c>
      <c r="BG89" s="129" t="str">
        <f>IF(BG88&lt;&gt;"",AVERAGE($E88:BG88),"")</f>
        <v/>
      </c>
      <c r="BH89" s="84" t="str">
        <f>IF(BH88&lt;&gt;"",AVERAGE($E88:BH88),"")</f>
        <v/>
      </c>
      <c r="BI89" s="84" t="str">
        <f>IF(BI88&lt;&gt;"",AVERAGE($E88:BI88),"")</f>
        <v/>
      </c>
      <c r="BJ89" s="84" t="str">
        <f>IF(BJ88&lt;&gt;"",AVERAGE($E88:BJ88),"")</f>
        <v/>
      </c>
      <c r="BK89" s="84" t="str">
        <f>IF(BK88&lt;&gt;"",AVERAGE($E88:BK88),"")</f>
        <v/>
      </c>
      <c r="BL89" s="129" t="str">
        <f>IF(BL88&lt;&gt;"",AVERAGE($E88:BL88),"")</f>
        <v/>
      </c>
      <c r="BM89" s="84" t="str">
        <f>IF(BM88&lt;&gt;"",AVERAGE($E88:BM88),"")</f>
        <v/>
      </c>
      <c r="BN89" s="84" t="str">
        <f>IF(BN88&lt;&gt;"",AVERAGE($E88:BN88),"")</f>
        <v/>
      </c>
      <c r="BO89" s="84" t="str">
        <f>IF(BO88&lt;&gt;"",AVERAGE($E88:BO88),"")</f>
        <v/>
      </c>
      <c r="BP89" s="84" t="str">
        <f>IF(BP88&lt;&gt;"",AVERAGE($E88:BP88),"")</f>
        <v/>
      </c>
      <c r="BQ89" s="129" t="str">
        <f>IF(BQ88&lt;&gt;"",AVERAGE($E88:BQ88),"")</f>
        <v/>
      </c>
      <c r="BR89" s="84" t="str">
        <f>IF(BR88&lt;&gt;"",AVERAGE($E88:BR88),"")</f>
        <v/>
      </c>
      <c r="BS89" s="84" t="str">
        <f>IF(BS88&lt;&gt;"",AVERAGE($E88:BS88),"")</f>
        <v/>
      </c>
      <c r="BT89" s="84" t="str">
        <f>IF(BT88&lt;&gt;"",AVERAGE($E88:BT88),"")</f>
        <v/>
      </c>
      <c r="BU89" s="84" t="str">
        <f>IF(BU88&lt;&gt;"",AVERAGE($E88:BU88),"")</f>
        <v/>
      </c>
      <c r="BV89" s="129" t="str">
        <f>IF(BV88&lt;&gt;"",AVERAGE($E88:BV88),"")</f>
        <v/>
      </c>
      <c r="BW89" s="84" t="str">
        <f>IF(BW88&lt;&gt;"",AVERAGE($E88:BW88),"")</f>
        <v/>
      </c>
      <c r="BX89" s="84" t="str">
        <f>IF(BX88&lt;&gt;"",AVERAGE($E88:BX88),"")</f>
        <v/>
      </c>
      <c r="BY89" s="84" t="str">
        <f>IF(BY88&lt;&gt;"",AVERAGE($E88:BY88),"")</f>
        <v/>
      </c>
      <c r="BZ89" s="84" t="str">
        <f>IF(BZ88&lt;&gt;"",AVERAGE($E88:BZ88),"")</f>
        <v/>
      </c>
      <c r="CA89" s="129" t="str">
        <f>IF(CA88&lt;&gt;"",AVERAGE($E88:CA88),"")</f>
        <v/>
      </c>
      <c r="CB89" s="84" t="str">
        <f>IF(CB88&lt;&gt;"",AVERAGE($E88:CB88),"")</f>
        <v/>
      </c>
      <c r="CC89" s="84" t="str">
        <f>IF(CC88&lt;&gt;"",AVERAGE($E88:CC88),"")</f>
        <v/>
      </c>
      <c r="CD89" s="84" t="str">
        <f>IF(CD88&lt;&gt;"",AVERAGE($E88:CD88),"")</f>
        <v/>
      </c>
      <c r="CE89" s="84" t="str">
        <f>IF(CE88&lt;&gt;"",AVERAGE($E88:CE88),"")</f>
        <v/>
      </c>
      <c r="CF89" s="129" t="str">
        <f>IF(CF88&lt;&gt;"",AVERAGE($E88:CF88),"")</f>
        <v/>
      </c>
      <c r="CG89" s="84" t="str">
        <f>IF(CG88&lt;&gt;"",AVERAGE($E88:CG88),"")</f>
        <v/>
      </c>
      <c r="CH89" s="84" t="str">
        <f>IF(CH88&lt;&gt;"",AVERAGE($E88:CH88),"")</f>
        <v/>
      </c>
      <c r="CI89" s="84" t="str">
        <f>IF(CI88&lt;&gt;"",AVERAGE($E88:CI88),"")</f>
        <v/>
      </c>
      <c r="CJ89" s="84" t="str">
        <f>IF(CJ88&lt;&gt;"",AVERAGE($E88:CJ88),"")</f>
        <v/>
      </c>
      <c r="CK89" s="129" t="str">
        <f>IF(CK88&lt;&gt;"",AVERAGE($E88:CK88),"")</f>
        <v/>
      </c>
      <c r="CL89" s="84" t="str">
        <f>IF(CL88&lt;&gt;"",AVERAGE($E88:CL88),"")</f>
        <v/>
      </c>
      <c r="CM89" s="84" t="str">
        <f>IF(CM88&lt;&gt;"",AVERAGE($E88:CM88),"")</f>
        <v/>
      </c>
      <c r="CN89" s="84" t="str">
        <f>IF(CN88&lt;&gt;"",AVERAGE($E88:CN88),"")</f>
        <v/>
      </c>
      <c r="CO89" s="84" t="str">
        <f>IF(CO88&lt;&gt;"",AVERAGE($E88:CO88),"")</f>
        <v/>
      </c>
      <c r="CP89" s="129" t="str">
        <f>IF(CP88&lt;&gt;"",AVERAGE($E88:CP88),"")</f>
        <v/>
      </c>
      <c r="CQ89" s="84" t="str">
        <f>IF(CQ88&lt;&gt;"",AVERAGE($E88:CQ88),"")</f>
        <v/>
      </c>
      <c r="CR89" s="84" t="str">
        <f>IF(CR88&lt;&gt;"",AVERAGE($E88:CR88),"")</f>
        <v/>
      </c>
      <c r="CS89" s="84" t="str">
        <f>IF(CS88&lt;&gt;"",AVERAGE($E88:CS88),"")</f>
        <v/>
      </c>
      <c r="CT89" s="84" t="str">
        <f>IF(CT88&lt;&gt;"",AVERAGE($E88:CT88),"")</f>
        <v/>
      </c>
      <c r="CU89" s="129" t="str">
        <f>IF(CU88&lt;&gt;"",AVERAGE($E88:CU88),"")</f>
        <v/>
      </c>
      <c r="CV89" s="84" t="str">
        <f>IF(CV88&lt;&gt;"",AVERAGE($E88:CV88),"")</f>
        <v/>
      </c>
      <c r="CW89" s="84" t="str">
        <f>IF(CW88&lt;&gt;"",AVERAGE($E88:CW88),"")</f>
        <v/>
      </c>
      <c r="CX89" s="84" t="str">
        <f>IF(CX88&lt;&gt;"",AVERAGE($E88:CX88),"")</f>
        <v/>
      </c>
      <c r="CY89" s="84" t="str">
        <f>IF(CY88&lt;&gt;"",AVERAGE($E88:CY88),"")</f>
        <v/>
      </c>
      <c r="CZ89" s="129" t="str">
        <f>IF(CZ88&lt;&gt;"",AVERAGE($E88:CZ88),"")</f>
        <v/>
      </c>
      <c r="DA89" s="84" t="str">
        <f>IF(DA88&lt;&gt;"",AVERAGE($E88:DA88),"")</f>
        <v/>
      </c>
      <c r="DB89" s="84" t="str">
        <f>IF(DB88&lt;&gt;"",AVERAGE($E88:DB88),"")</f>
        <v/>
      </c>
      <c r="DC89" s="84" t="str">
        <f>IF(DC88&lt;&gt;"",AVERAGE($E88:DC88),"")</f>
        <v/>
      </c>
      <c r="DD89" s="84" t="str">
        <f>IF(DD88&lt;&gt;"",AVERAGE($E88:DD88),"")</f>
        <v/>
      </c>
      <c r="DE89" s="129" t="str">
        <f>IF(DE88&lt;&gt;"",AVERAGE($E88:DE88),"")</f>
        <v/>
      </c>
      <c r="DF89" s="84" t="str">
        <f>IF(DF88&lt;&gt;"",AVERAGE($E88:DF88),"")</f>
        <v/>
      </c>
      <c r="DG89" s="84" t="str">
        <f>IF(DG88&lt;&gt;"",AVERAGE($E88:DG88),"")</f>
        <v/>
      </c>
      <c r="DH89" s="84" t="str">
        <f>IF(DH88&lt;&gt;"",AVERAGE($E88:DH88),"")</f>
        <v/>
      </c>
      <c r="DI89" s="84" t="str">
        <f>IF(DI88&lt;&gt;"",AVERAGE($E88:DI88),"")</f>
        <v/>
      </c>
      <c r="DJ89" s="129" t="str">
        <f>IF(DJ88&lt;&gt;"",AVERAGE($E88:DJ88),"")</f>
        <v/>
      </c>
      <c r="DK89" s="84" t="str">
        <f>IF(DK88&lt;&gt;"",AVERAGE($E88:DK88),"")</f>
        <v/>
      </c>
      <c r="DL89" s="84" t="str">
        <f>IF(DL88&lt;&gt;"",AVERAGE($E88:DL88),"")</f>
        <v/>
      </c>
      <c r="DM89" s="84" t="str">
        <f>IF(DM88&lt;&gt;"",AVERAGE($E88:DM88),"")</f>
        <v/>
      </c>
      <c r="DN89" s="84" t="str">
        <f>IF(DN88&lt;&gt;"",AVERAGE($E88:DN88),"")</f>
        <v/>
      </c>
      <c r="DO89" s="129" t="str">
        <f>IF(DO88&lt;&gt;"",AVERAGE($E88:DO88),"")</f>
        <v/>
      </c>
      <c r="DP89" s="84" t="str">
        <f>IF(DP88&lt;&gt;"",AVERAGE($E88:DP88),"")</f>
        <v/>
      </c>
      <c r="DQ89" s="84" t="str">
        <f>IF(DQ88&lt;&gt;"",AVERAGE($E88:DQ88),"")</f>
        <v/>
      </c>
      <c r="DR89" s="84" t="str">
        <f>IF(DR88&lt;&gt;"",AVERAGE($E88:DR88),"")</f>
        <v/>
      </c>
      <c r="DS89" s="84" t="str">
        <f>IF(DS88&lt;&gt;"",AVERAGE($E88:DS88),"")</f>
        <v/>
      </c>
      <c r="DT89" s="129" t="str">
        <f>IF(DT88&lt;&gt;"",AVERAGE($E88:DT88),"")</f>
        <v/>
      </c>
      <c r="DU89" s="84" t="str">
        <f>IF(DU88&lt;&gt;"",AVERAGE($E88:DU88),"")</f>
        <v/>
      </c>
      <c r="DV89" s="84" t="str">
        <f>IF(DV88&lt;&gt;"",AVERAGE($E88:DV88),"")</f>
        <v/>
      </c>
      <c r="DW89" s="84" t="str">
        <f>IF(DW88&lt;&gt;"",AVERAGE($E88:DW88),"")</f>
        <v/>
      </c>
      <c r="DX89" s="84" t="str">
        <f>IF(DX88&lt;&gt;"",AVERAGE($E88:DX88),"")</f>
        <v/>
      </c>
      <c r="DY89" s="129" t="str">
        <f>IF(DY88&lt;&gt;"",AVERAGE($E88:DY88),"")</f>
        <v/>
      </c>
      <c r="DZ89" s="84" t="str">
        <f>IF(DZ88&lt;&gt;"",AVERAGE($E88:DZ88),"")</f>
        <v/>
      </c>
      <c r="EA89" s="84" t="str">
        <f>IF(EA88&lt;&gt;"",AVERAGE($E88:EA88),"")</f>
        <v/>
      </c>
      <c r="EB89" s="84" t="str">
        <f>IF(EB88&lt;&gt;"",AVERAGE($E88:EB88),"")</f>
        <v/>
      </c>
      <c r="EC89" s="84" t="str">
        <f>IF(EC88&lt;&gt;"",AVERAGE($E88:EC88),"")</f>
        <v/>
      </c>
      <c r="ED89" s="129" t="str">
        <f>IF(ED88&lt;&gt;"",AVERAGE($E88:ED88),"")</f>
        <v/>
      </c>
      <c r="EE89" s="118">
        <f>IF(OR(SUM(Kuba_Šedivý)&lt;1),-90000,EE88/COUNT(E88:ED88))</f>
        <v>43.80952380952381</v>
      </c>
      <c r="EF89" s="119"/>
    </row>
    <row r="90" spans="1:136" ht="14.4" thickBot="1">
      <c r="A90" s="98" t="str">
        <f t="shared" si="20"/>
        <v>Kuba ŠedivýPočet šipek</v>
      </c>
      <c r="B90" s="99" t="s">
        <v>62</v>
      </c>
      <c r="C90" s="106"/>
      <c r="D90" s="70" t="s">
        <v>44</v>
      </c>
      <c r="E90" s="4"/>
      <c r="F90" s="4"/>
      <c r="G90" s="4"/>
      <c r="H90" s="4"/>
      <c r="I90" s="5"/>
      <c r="J90" s="4"/>
      <c r="K90" s="4"/>
      <c r="L90" s="4"/>
      <c r="M90" s="4"/>
      <c r="N90" s="5"/>
      <c r="O90" s="4"/>
      <c r="P90" s="4"/>
      <c r="Q90" s="4"/>
      <c r="R90" s="4"/>
      <c r="S90" s="5"/>
      <c r="T90" s="4"/>
      <c r="U90" s="4"/>
      <c r="V90" s="4"/>
      <c r="W90" s="4"/>
      <c r="X90" s="5"/>
      <c r="Y90" s="4"/>
      <c r="Z90" s="4"/>
      <c r="AA90" s="4"/>
      <c r="AB90" s="4"/>
      <c r="AC90" s="5"/>
      <c r="AD90" s="4"/>
      <c r="AE90" s="4"/>
      <c r="AF90" s="4"/>
      <c r="AG90" s="4"/>
      <c r="AH90" s="5"/>
      <c r="AI90" s="4"/>
      <c r="AJ90" s="4"/>
      <c r="AK90" s="4"/>
      <c r="AL90" s="4"/>
      <c r="AM90" s="5"/>
      <c r="AN90" s="4"/>
      <c r="AO90" s="4"/>
      <c r="AP90" s="4"/>
      <c r="AQ90" s="4"/>
      <c r="AR90" s="5"/>
      <c r="AS90" s="4"/>
      <c r="AT90" s="4"/>
      <c r="AU90" s="4"/>
      <c r="AV90" s="4"/>
      <c r="AW90" s="5"/>
      <c r="AX90" s="4"/>
      <c r="AY90" s="4"/>
      <c r="AZ90" s="4"/>
      <c r="BA90" s="4"/>
      <c r="BB90" s="5"/>
      <c r="BC90" s="4"/>
      <c r="BD90" s="4"/>
      <c r="BE90" s="4"/>
      <c r="BF90" s="4"/>
      <c r="BG90" s="5"/>
      <c r="BH90" s="4"/>
      <c r="BI90" s="4"/>
      <c r="BJ90" s="4"/>
      <c r="BK90" s="4"/>
      <c r="BL90" s="5"/>
      <c r="BM90" s="4"/>
      <c r="BN90" s="4"/>
      <c r="BO90" s="4"/>
      <c r="BP90" s="4"/>
      <c r="BQ90" s="5"/>
      <c r="BR90" s="4"/>
      <c r="BS90" s="4"/>
      <c r="BT90" s="4"/>
      <c r="BU90" s="4"/>
      <c r="BV90" s="5"/>
      <c r="BW90" s="4"/>
      <c r="BX90" s="4"/>
      <c r="BY90" s="4"/>
      <c r="BZ90" s="4"/>
      <c r="CA90" s="5"/>
      <c r="CB90" s="4"/>
      <c r="CC90" s="4"/>
      <c r="CD90" s="4"/>
      <c r="CE90" s="4"/>
      <c r="CF90" s="5"/>
      <c r="CG90" s="4"/>
      <c r="CH90" s="4"/>
      <c r="CI90" s="4"/>
      <c r="CJ90" s="4"/>
      <c r="CK90" s="5"/>
      <c r="CL90" s="4"/>
      <c r="CM90" s="4"/>
      <c r="CN90" s="4"/>
      <c r="CO90" s="4"/>
      <c r="CP90" s="5"/>
      <c r="CQ90" s="4"/>
      <c r="CR90" s="4"/>
      <c r="CS90" s="4"/>
      <c r="CT90" s="4"/>
      <c r="CU90" s="5"/>
      <c r="CV90" s="4"/>
      <c r="CW90" s="4"/>
      <c r="CX90" s="4"/>
      <c r="CY90" s="4"/>
      <c r="CZ90" s="5"/>
      <c r="DA90" s="4"/>
      <c r="DB90" s="4"/>
      <c r="DC90" s="4"/>
      <c r="DD90" s="4"/>
      <c r="DE90" s="5"/>
      <c r="DF90" s="4"/>
      <c r="DG90" s="4"/>
      <c r="DH90" s="4"/>
      <c r="DI90" s="4"/>
      <c r="DJ90" s="5"/>
      <c r="DK90" s="4"/>
      <c r="DL90" s="4"/>
      <c r="DM90" s="4"/>
      <c r="DN90" s="4"/>
      <c r="DO90" s="5"/>
      <c r="DP90" s="4"/>
      <c r="DQ90" s="4"/>
      <c r="DR90" s="4"/>
      <c r="DS90" s="4"/>
      <c r="DT90" s="5"/>
      <c r="DU90" s="4"/>
      <c r="DV90" s="4"/>
      <c r="DW90" s="4"/>
      <c r="DX90" s="4"/>
      <c r="DY90" s="5"/>
      <c r="DZ90" s="4"/>
      <c r="EA90" s="4"/>
      <c r="EB90" s="4"/>
      <c r="EC90" s="4"/>
      <c r="ED90" s="5"/>
      <c r="EE90" s="120">
        <f>IF(OR(SUM(Kuba_Šedivý)&lt;1),-90000,SUM(E90:ED90))</f>
        <v>0</v>
      </c>
      <c r="EF90" s="121"/>
    </row>
    <row r="91" spans="1:136" ht="14.4" thickTop="1">
      <c r="A91" s="98" t="str">
        <f t="shared" ref="A91:A98" si="22">CONCATENATE($C$92," ",$C$93,D91)</f>
        <v>Standa RothVýhry</v>
      </c>
      <c r="B91" s="99" t="s">
        <v>63</v>
      </c>
      <c r="C91" s="77">
        <f>Tabulka!B59</f>
        <v>0</v>
      </c>
      <c r="D91" s="77" t="s">
        <v>23</v>
      </c>
      <c r="E91" s="24"/>
      <c r="F91" s="24"/>
      <c r="G91" s="24"/>
      <c r="H91" s="24"/>
      <c r="I91" s="25"/>
      <c r="J91" s="24">
        <v>0</v>
      </c>
      <c r="K91" s="24"/>
      <c r="L91" s="24"/>
      <c r="M91" s="24"/>
      <c r="N91" s="25"/>
      <c r="O91" s="24">
        <v>3</v>
      </c>
      <c r="P91" s="24"/>
      <c r="Q91" s="24"/>
      <c r="R91" s="24"/>
      <c r="S91" s="25"/>
      <c r="T91" s="24">
        <v>1</v>
      </c>
      <c r="U91" s="24"/>
      <c r="V91" s="24"/>
      <c r="W91" s="24"/>
      <c r="X91" s="25"/>
      <c r="Y91" s="24">
        <v>1</v>
      </c>
      <c r="Z91" s="24"/>
      <c r="AA91" s="24"/>
      <c r="AB91" s="24"/>
      <c r="AC91" s="25"/>
      <c r="AD91" s="24">
        <v>0</v>
      </c>
      <c r="AE91" s="24"/>
      <c r="AF91" s="24"/>
      <c r="AG91" s="24"/>
      <c r="AH91" s="25"/>
      <c r="AI91" s="24">
        <v>1</v>
      </c>
      <c r="AJ91" s="24"/>
      <c r="AK91" s="24"/>
      <c r="AL91" s="24"/>
      <c r="AM91" s="25"/>
      <c r="AN91" s="24">
        <v>0</v>
      </c>
      <c r="AO91" s="24"/>
      <c r="AP91" s="24"/>
      <c r="AQ91" s="24"/>
      <c r="AR91" s="25"/>
      <c r="AS91" s="24"/>
      <c r="AT91" s="24"/>
      <c r="AU91" s="24"/>
      <c r="AV91" s="24"/>
      <c r="AW91" s="25"/>
      <c r="AX91" s="24">
        <v>2</v>
      </c>
      <c r="AY91" s="24"/>
      <c r="AZ91" s="24"/>
      <c r="BA91" s="24"/>
      <c r="BB91" s="25"/>
      <c r="BC91" s="24">
        <v>0</v>
      </c>
      <c r="BD91" s="24"/>
      <c r="BE91" s="24"/>
      <c r="BF91" s="24"/>
      <c r="BG91" s="25"/>
      <c r="BH91" s="24"/>
      <c r="BI91" s="24"/>
      <c r="BJ91" s="24"/>
      <c r="BK91" s="24"/>
      <c r="BL91" s="25"/>
      <c r="BM91" s="24"/>
      <c r="BN91" s="24"/>
      <c r="BO91" s="24"/>
      <c r="BP91" s="24"/>
      <c r="BQ91" s="25"/>
      <c r="BR91" s="24"/>
      <c r="BS91" s="24"/>
      <c r="BT91" s="24"/>
      <c r="BU91" s="24"/>
      <c r="BV91" s="25"/>
      <c r="BW91" s="24"/>
      <c r="BX91" s="24"/>
      <c r="BY91" s="24"/>
      <c r="BZ91" s="24"/>
      <c r="CA91" s="25"/>
      <c r="CB91" s="24"/>
      <c r="CC91" s="24"/>
      <c r="CD91" s="24"/>
      <c r="CE91" s="24"/>
      <c r="CF91" s="25"/>
      <c r="CG91" s="24"/>
      <c r="CH91" s="24"/>
      <c r="CI91" s="24"/>
      <c r="CJ91" s="24"/>
      <c r="CK91" s="25"/>
      <c r="CL91" s="24"/>
      <c r="CM91" s="24"/>
      <c r="CN91" s="24"/>
      <c r="CO91" s="24"/>
      <c r="CP91" s="25"/>
      <c r="CQ91" s="24"/>
      <c r="CR91" s="24"/>
      <c r="CS91" s="24"/>
      <c r="CT91" s="24"/>
      <c r="CU91" s="25"/>
      <c r="CV91" s="24"/>
      <c r="CW91" s="24"/>
      <c r="CX91" s="24"/>
      <c r="CY91" s="24"/>
      <c r="CZ91" s="25"/>
      <c r="DA91" s="24"/>
      <c r="DB91" s="24"/>
      <c r="DC91" s="24"/>
      <c r="DD91" s="24"/>
      <c r="DE91" s="25"/>
      <c r="DF91" s="24"/>
      <c r="DG91" s="24"/>
      <c r="DH91" s="24"/>
      <c r="DI91" s="24"/>
      <c r="DJ91" s="25"/>
      <c r="DK91" s="24"/>
      <c r="DL91" s="24"/>
      <c r="DM91" s="24"/>
      <c r="DN91" s="24"/>
      <c r="DO91" s="25"/>
      <c r="DP91" s="24"/>
      <c r="DQ91" s="24"/>
      <c r="DR91" s="24"/>
      <c r="DS91" s="24"/>
      <c r="DT91" s="25"/>
      <c r="DU91" s="24"/>
      <c r="DV91" s="24"/>
      <c r="DW91" s="24"/>
      <c r="DX91" s="24"/>
      <c r="DY91" s="25"/>
      <c r="DZ91" s="24"/>
      <c r="EA91" s="24"/>
      <c r="EB91" s="24"/>
      <c r="EC91" s="24"/>
      <c r="ED91" s="25"/>
      <c r="EE91" s="122">
        <f t="shared" ref="EE91:EE96" si="23">IF(SUM(Standa_Roth)&lt;1,-90000,SUM(E91:ED91))</f>
        <v>8</v>
      </c>
      <c r="EF91" s="123"/>
    </row>
    <row r="92" spans="1:136" ht="13.8">
      <c r="A92" s="98" t="str">
        <f t="shared" si="22"/>
        <v>Standa RothProhry</v>
      </c>
      <c r="B92" s="99" t="s">
        <v>63</v>
      </c>
      <c r="C92" s="82" t="str">
        <f>Tabulka!B60</f>
        <v>Standa</v>
      </c>
      <c r="D92" s="107" t="s">
        <v>24</v>
      </c>
      <c r="E92" s="26"/>
      <c r="F92" s="26"/>
      <c r="G92" s="26"/>
      <c r="H92" s="26"/>
      <c r="I92" s="27"/>
      <c r="J92" s="26">
        <v>2</v>
      </c>
      <c r="K92" s="26"/>
      <c r="L92" s="26"/>
      <c r="M92" s="26"/>
      <c r="N92" s="27"/>
      <c r="O92" s="26">
        <v>1</v>
      </c>
      <c r="P92" s="26"/>
      <c r="Q92" s="26"/>
      <c r="R92" s="26"/>
      <c r="S92" s="27"/>
      <c r="T92" s="26">
        <v>0</v>
      </c>
      <c r="U92" s="26"/>
      <c r="V92" s="26"/>
      <c r="W92" s="26"/>
      <c r="X92" s="27"/>
      <c r="Y92" s="26">
        <v>0</v>
      </c>
      <c r="Z92" s="26"/>
      <c r="AA92" s="26"/>
      <c r="AB92" s="26"/>
      <c r="AC92" s="27"/>
      <c r="AD92" s="26">
        <v>0</v>
      </c>
      <c r="AE92" s="26"/>
      <c r="AF92" s="26"/>
      <c r="AG92" s="26"/>
      <c r="AH92" s="27"/>
      <c r="AI92" s="26">
        <v>1</v>
      </c>
      <c r="AJ92" s="26"/>
      <c r="AK92" s="26"/>
      <c r="AL92" s="26"/>
      <c r="AM92" s="27"/>
      <c r="AN92" s="26">
        <v>1</v>
      </c>
      <c r="AO92" s="26"/>
      <c r="AP92" s="26"/>
      <c r="AQ92" s="26"/>
      <c r="AR92" s="27"/>
      <c r="AS92" s="26"/>
      <c r="AT92" s="26"/>
      <c r="AU92" s="26"/>
      <c r="AV92" s="26"/>
      <c r="AW92" s="27"/>
      <c r="AX92" s="26">
        <v>1</v>
      </c>
      <c r="AY92" s="26"/>
      <c r="AZ92" s="26"/>
      <c r="BA92" s="26"/>
      <c r="BB92" s="27"/>
      <c r="BC92" s="26">
        <v>2</v>
      </c>
      <c r="BD92" s="26"/>
      <c r="BE92" s="26"/>
      <c r="BF92" s="26"/>
      <c r="BG92" s="27"/>
      <c r="BH92" s="26"/>
      <c r="BI92" s="26"/>
      <c r="BJ92" s="26"/>
      <c r="BK92" s="26"/>
      <c r="BL92" s="27"/>
      <c r="BM92" s="26"/>
      <c r="BN92" s="26"/>
      <c r="BO92" s="26"/>
      <c r="BP92" s="26"/>
      <c r="BQ92" s="27"/>
      <c r="BR92" s="26"/>
      <c r="BS92" s="26"/>
      <c r="BT92" s="26"/>
      <c r="BU92" s="26"/>
      <c r="BV92" s="27"/>
      <c r="BW92" s="26"/>
      <c r="BX92" s="26"/>
      <c r="BY92" s="26"/>
      <c r="BZ92" s="26"/>
      <c r="CA92" s="27"/>
      <c r="CB92" s="26"/>
      <c r="CC92" s="26"/>
      <c r="CD92" s="26"/>
      <c r="CE92" s="26"/>
      <c r="CF92" s="27"/>
      <c r="CG92" s="26"/>
      <c r="CH92" s="26"/>
      <c r="CI92" s="26"/>
      <c r="CJ92" s="26"/>
      <c r="CK92" s="27"/>
      <c r="CL92" s="26"/>
      <c r="CM92" s="26"/>
      <c r="CN92" s="26"/>
      <c r="CO92" s="26"/>
      <c r="CP92" s="27"/>
      <c r="CQ92" s="26"/>
      <c r="CR92" s="26"/>
      <c r="CS92" s="26"/>
      <c r="CT92" s="26"/>
      <c r="CU92" s="27"/>
      <c r="CV92" s="26"/>
      <c r="CW92" s="26"/>
      <c r="CX92" s="26"/>
      <c r="CY92" s="26"/>
      <c r="CZ92" s="27"/>
      <c r="DA92" s="26"/>
      <c r="DB92" s="26"/>
      <c r="DC92" s="26"/>
      <c r="DD92" s="26"/>
      <c r="DE92" s="27"/>
      <c r="DF92" s="26"/>
      <c r="DG92" s="26"/>
      <c r="DH92" s="26"/>
      <c r="DI92" s="26"/>
      <c r="DJ92" s="27"/>
      <c r="DK92" s="26"/>
      <c r="DL92" s="26"/>
      <c r="DM92" s="26"/>
      <c r="DN92" s="26"/>
      <c r="DO92" s="27"/>
      <c r="DP92" s="26"/>
      <c r="DQ92" s="26"/>
      <c r="DR92" s="26"/>
      <c r="DS92" s="26"/>
      <c r="DT92" s="27"/>
      <c r="DU92" s="26"/>
      <c r="DV92" s="26"/>
      <c r="DW92" s="26"/>
      <c r="DX92" s="26"/>
      <c r="DY92" s="27"/>
      <c r="DZ92" s="26"/>
      <c r="EA92" s="26"/>
      <c r="EB92" s="26"/>
      <c r="EC92" s="26"/>
      <c r="ED92" s="27"/>
      <c r="EE92" s="124">
        <f t="shared" si="23"/>
        <v>8</v>
      </c>
      <c r="EF92" s="116">
        <f>SUM(EE91-EE92)</f>
        <v>0</v>
      </c>
    </row>
    <row r="93" spans="1:136" ht="13.8">
      <c r="A93" s="98" t="str">
        <f t="shared" si="22"/>
        <v>Standa RothPlaceno panáků</v>
      </c>
      <c r="B93" s="99" t="s">
        <v>63</v>
      </c>
      <c r="C93" s="82" t="str">
        <f>Tabulka!B61</f>
        <v>Roth</v>
      </c>
      <c r="D93" s="107" t="s">
        <v>39</v>
      </c>
      <c r="E93" s="26"/>
      <c r="F93" s="26"/>
      <c r="G93" s="26"/>
      <c r="H93" s="26"/>
      <c r="I93" s="27"/>
      <c r="J93" s="26">
        <v>2</v>
      </c>
      <c r="K93" s="26"/>
      <c r="L93" s="26"/>
      <c r="M93" s="26"/>
      <c r="N93" s="27"/>
      <c r="O93" s="26">
        <v>1</v>
      </c>
      <c r="P93" s="26"/>
      <c r="Q93" s="26"/>
      <c r="R93" s="26"/>
      <c r="S93" s="27"/>
      <c r="T93" s="26">
        <v>0</v>
      </c>
      <c r="U93" s="26"/>
      <c r="V93" s="26"/>
      <c r="W93" s="26"/>
      <c r="X93" s="27"/>
      <c r="Y93" s="26">
        <v>0</v>
      </c>
      <c r="Z93" s="26"/>
      <c r="AA93" s="26"/>
      <c r="AB93" s="26"/>
      <c r="AC93" s="27"/>
      <c r="AD93" s="26">
        <v>0</v>
      </c>
      <c r="AE93" s="26"/>
      <c r="AF93" s="26"/>
      <c r="AG93" s="26"/>
      <c r="AH93" s="27"/>
      <c r="AI93" s="26">
        <v>1</v>
      </c>
      <c r="AJ93" s="26"/>
      <c r="AK93" s="26"/>
      <c r="AL93" s="26"/>
      <c r="AM93" s="27"/>
      <c r="AN93" s="26">
        <v>2</v>
      </c>
      <c r="AO93" s="26"/>
      <c r="AP93" s="26"/>
      <c r="AQ93" s="26"/>
      <c r="AR93" s="27"/>
      <c r="AS93" s="26"/>
      <c r="AT93" s="26"/>
      <c r="AU93" s="26"/>
      <c r="AV93" s="26"/>
      <c r="AW93" s="27"/>
      <c r="AX93" s="26">
        <v>2</v>
      </c>
      <c r="AY93" s="26"/>
      <c r="AZ93" s="26"/>
      <c r="BA93" s="26"/>
      <c r="BB93" s="27"/>
      <c r="BC93" s="26">
        <v>2</v>
      </c>
      <c r="BD93" s="26"/>
      <c r="BE93" s="26"/>
      <c r="BF93" s="26"/>
      <c r="BG93" s="27"/>
      <c r="BH93" s="26"/>
      <c r="BI93" s="26"/>
      <c r="BJ93" s="26"/>
      <c r="BK93" s="26"/>
      <c r="BL93" s="27"/>
      <c r="BM93" s="26"/>
      <c r="BN93" s="26"/>
      <c r="BO93" s="26"/>
      <c r="BP93" s="26"/>
      <c r="BQ93" s="27"/>
      <c r="BR93" s="26"/>
      <c r="BS93" s="26"/>
      <c r="BT93" s="26"/>
      <c r="BU93" s="26"/>
      <c r="BV93" s="27"/>
      <c r="BW93" s="26"/>
      <c r="BX93" s="26"/>
      <c r="BY93" s="26"/>
      <c r="BZ93" s="26"/>
      <c r="CA93" s="27"/>
      <c r="CB93" s="26"/>
      <c r="CC93" s="26"/>
      <c r="CD93" s="26"/>
      <c r="CE93" s="26"/>
      <c r="CF93" s="27"/>
      <c r="CG93" s="26"/>
      <c r="CH93" s="26"/>
      <c r="CI93" s="26"/>
      <c r="CJ93" s="26"/>
      <c r="CK93" s="27"/>
      <c r="CL93" s="26"/>
      <c r="CM93" s="26"/>
      <c r="CN93" s="26"/>
      <c r="CO93" s="26"/>
      <c r="CP93" s="27"/>
      <c r="CQ93" s="26"/>
      <c r="CR93" s="26"/>
      <c r="CS93" s="26"/>
      <c r="CT93" s="26"/>
      <c r="CU93" s="27"/>
      <c r="CV93" s="26"/>
      <c r="CW93" s="26"/>
      <c r="CX93" s="26"/>
      <c r="CY93" s="26"/>
      <c r="CZ93" s="27"/>
      <c r="DA93" s="26"/>
      <c r="DB93" s="26"/>
      <c r="DC93" s="26"/>
      <c r="DD93" s="26"/>
      <c r="DE93" s="27"/>
      <c r="DF93" s="26"/>
      <c r="DG93" s="26"/>
      <c r="DH93" s="26"/>
      <c r="DI93" s="26"/>
      <c r="DJ93" s="27"/>
      <c r="DK93" s="26"/>
      <c r="DL93" s="26"/>
      <c r="DM93" s="26"/>
      <c r="DN93" s="26"/>
      <c r="DO93" s="27"/>
      <c r="DP93" s="26"/>
      <c r="DQ93" s="26"/>
      <c r="DR93" s="26"/>
      <c r="DS93" s="26"/>
      <c r="DT93" s="27"/>
      <c r="DU93" s="26"/>
      <c r="DV93" s="26"/>
      <c r="DW93" s="26"/>
      <c r="DX93" s="26"/>
      <c r="DY93" s="27"/>
      <c r="DZ93" s="26"/>
      <c r="EA93" s="26"/>
      <c r="EB93" s="26"/>
      <c r="EC93" s="26"/>
      <c r="ED93" s="27"/>
      <c r="EE93" s="124">
        <f t="shared" si="23"/>
        <v>10</v>
      </c>
      <c r="EF93" s="119"/>
    </row>
    <row r="94" spans="1:136" ht="13.8">
      <c r="A94" s="98" t="str">
        <f t="shared" si="22"/>
        <v>Standa RothPřehozy</v>
      </c>
      <c r="B94" s="99" t="s">
        <v>63</v>
      </c>
      <c r="C94" s="82">
        <f>Tabulka!B62</f>
        <v>0</v>
      </c>
      <c r="D94" s="107" t="s">
        <v>25</v>
      </c>
      <c r="E94" s="26"/>
      <c r="F94" s="26"/>
      <c r="G94" s="26"/>
      <c r="H94" s="26"/>
      <c r="I94" s="27"/>
      <c r="J94" s="26">
        <v>0</v>
      </c>
      <c r="K94" s="26"/>
      <c r="L94" s="26"/>
      <c r="M94" s="26"/>
      <c r="N94" s="27"/>
      <c r="O94" s="26">
        <v>1</v>
      </c>
      <c r="P94" s="26"/>
      <c r="Q94" s="26"/>
      <c r="R94" s="26"/>
      <c r="S94" s="27"/>
      <c r="T94" s="26">
        <v>1</v>
      </c>
      <c r="U94" s="26"/>
      <c r="V94" s="26"/>
      <c r="W94" s="26"/>
      <c r="X94" s="27"/>
      <c r="Y94" s="26">
        <v>2</v>
      </c>
      <c r="Z94" s="26"/>
      <c r="AA94" s="26"/>
      <c r="AB94" s="26"/>
      <c r="AC94" s="27"/>
      <c r="AD94" s="26">
        <v>0</v>
      </c>
      <c r="AE94" s="26"/>
      <c r="AF94" s="26"/>
      <c r="AG94" s="26"/>
      <c r="AH94" s="27"/>
      <c r="AI94" s="26">
        <v>0</v>
      </c>
      <c r="AJ94" s="26"/>
      <c r="AK94" s="26"/>
      <c r="AL94" s="26"/>
      <c r="AM94" s="27"/>
      <c r="AN94" s="26">
        <v>0</v>
      </c>
      <c r="AO94" s="26"/>
      <c r="AP94" s="26"/>
      <c r="AQ94" s="26"/>
      <c r="AR94" s="27"/>
      <c r="AS94" s="26"/>
      <c r="AT94" s="26"/>
      <c r="AU94" s="26"/>
      <c r="AV94" s="26"/>
      <c r="AW94" s="27"/>
      <c r="AX94" s="26">
        <v>0</v>
      </c>
      <c r="AY94" s="26"/>
      <c r="AZ94" s="26"/>
      <c r="BA94" s="26"/>
      <c r="BB94" s="27"/>
      <c r="BC94" s="26">
        <v>0</v>
      </c>
      <c r="BD94" s="26"/>
      <c r="BE94" s="26"/>
      <c r="BF94" s="26"/>
      <c r="BG94" s="27"/>
      <c r="BH94" s="26"/>
      <c r="BI94" s="26"/>
      <c r="BJ94" s="26"/>
      <c r="BK94" s="26"/>
      <c r="BL94" s="27"/>
      <c r="BM94" s="26"/>
      <c r="BN94" s="26"/>
      <c r="BO94" s="26"/>
      <c r="BP94" s="26"/>
      <c r="BQ94" s="27"/>
      <c r="BR94" s="26"/>
      <c r="BS94" s="26"/>
      <c r="BT94" s="26"/>
      <c r="BU94" s="26"/>
      <c r="BV94" s="27"/>
      <c r="BW94" s="26"/>
      <c r="BX94" s="26"/>
      <c r="BY94" s="26"/>
      <c r="BZ94" s="26"/>
      <c r="CA94" s="27"/>
      <c r="CB94" s="26"/>
      <c r="CC94" s="26"/>
      <c r="CD94" s="26"/>
      <c r="CE94" s="26"/>
      <c r="CF94" s="27"/>
      <c r="CG94" s="26"/>
      <c r="CH94" s="26"/>
      <c r="CI94" s="26"/>
      <c r="CJ94" s="26"/>
      <c r="CK94" s="27"/>
      <c r="CL94" s="26"/>
      <c r="CM94" s="26"/>
      <c r="CN94" s="26"/>
      <c r="CO94" s="26"/>
      <c r="CP94" s="27"/>
      <c r="CQ94" s="26"/>
      <c r="CR94" s="26"/>
      <c r="CS94" s="26"/>
      <c r="CT94" s="26"/>
      <c r="CU94" s="27"/>
      <c r="CV94" s="26"/>
      <c r="CW94" s="26"/>
      <c r="CX94" s="26"/>
      <c r="CY94" s="26"/>
      <c r="CZ94" s="27"/>
      <c r="DA94" s="26"/>
      <c r="DB94" s="26"/>
      <c r="DC94" s="26"/>
      <c r="DD94" s="26"/>
      <c r="DE94" s="27"/>
      <c r="DF94" s="26"/>
      <c r="DG94" s="26"/>
      <c r="DH94" s="26"/>
      <c r="DI94" s="26"/>
      <c r="DJ94" s="27"/>
      <c r="DK94" s="26"/>
      <c r="DL94" s="26"/>
      <c r="DM94" s="26"/>
      <c r="DN94" s="26"/>
      <c r="DO94" s="27"/>
      <c r="DP94" s="26"/>
      <c r="DQ94" s="26"/>
      <c r="DR94" s="26"/>
      <c r="DS94" s="26"/>
      <c r="DT94" s="27"/>
      <c r="DU94" s="26"/>
      <c r="DV94" s="26"/>
      <c r="DW94" s="26"/>
      <c r="DX94" s="26"/>
      <c r="DY94" s="27"/>
      <c r="DZ94" s="26"/>
      <c r="EA94" s="26"/>
      <c r="EB94" s="26"/>
      <c r="EC94" s="26"/>
      <c r="ED94" s="27"/>
      <c r="EE94" s="124">
        <f t="shared" si="23"/>
        <v>4</v>
      </c>
      <c r="EF94" s="119"/>
    </row>
    <row r="95" spans="1:136" ht="13.8">
      <c r="A95" s="98" t="str">
        <f t="shared" si="22"/>
        <v>Standa RothPoč. kol</v>
      </c>
      <c r="B95" s="99" t="s">
        <v>63</v>
      </c>
      <c r="C95" s="82">
        <f>Tabulka!B63</f>
        <v>0</v>
      </c>
      <c r="D95" s="107" t="s">
        <v>37</v>
      </c>
      <c r="E95" s="26"/>
      <c r="F95" s="26"/>
      <c r="G95" s="26"/>
      <c r="H95" s="26"/>
      <c r="I95" s="27"/>
      <c r="J95" s="26">
        <v>4</v>
      </c>
      <c r="K95" s="26"/>
      <c r="L95" s="26"/>
      <c r="M95" s="26"/>
      <c r="N95" s="27"/>
      <c r="O95" s="26">
        <v>4</v>
      </c>
      <c r="P95" s="26"/>
      <c r="Q95" s="26"/>
      <c r="R95" s="26"/>
      <c r="S95" s="27"/>
      <c r="T95" s="26">
        <v>5</v>
      </c>
      <c r="U95" s="26"/>
      <c r="V95" s="26"/>
      <c r="W95" s="26"/>
      <c r="X95" s="27"/>
      <c r="Y95" s="26">
        <v>4</v>
      </c>
      <c r="Z95" s="26"/>
      <c r="AA95" s="26"/>
      <c r="AB95" s="26"/>
      <c r="AC95" s="27"/>
      <c r="AD95" s="26">
        <v>4</v>
      </c>
      <c r="AE95" s="26"/>
      <c r="AF95" s="26"/>
      <c r="AG95" s="26"/>
      <c r="AH95" s="27"/>
      <c r="AI95" s="26">
        <v>4</v>
      </c>
      <c r="AJ95" s="26"/>
      <c r="AK95" s="26"/>
      <c r="AL95" s="26"/>
      <c r="AM95" s="27"/>
      <c r="AN95" s="26">
        <v>3</v>
      </c>
      <c r="AO95" s="26"/>
      <c r="AP95" s="26"/>
      <c r="AQ95" s="26"/>
      <c r="AR95" s="27"/>
      <c r="AS95" s="26"/>
      <c r="AT95" s="26"/>
      <c r="AU95" s="26"/>
      <c r="AV95" s="26"/>
      <c r="AW95" s="27"/>
      <c r="AX95" s="26">
        <v>4</v>
      </c>
      <c r="AY95" s="26"/>
      <c r="AZ95" s="26"/>
      <c r="BA95" s="26"/>
      <c r="BB95" s="27"/>
      <c r="BC95" s="26">
        <v>4</v>
      </c>
      <c r="BD95" s="26"/>
      <c r="BE95" s="26"/>
      <c r="BF95" s="26"/>
      <c r="BG95" s="27"/>
      <c r="BH95" s="26"/>
      <c r="BI95" s="26"/>
      <c r="BJ95" s="26"/>
      <c r="BK95" s="26"/>
      <c r="BL95" s="27"/>
      <c r="BM95" s="26"/>
      <c r="BN95" s="26"/>
      <c r="BO95" s="26"/>
      <c r="BP95" s="26"/>
      <c r="BQ95" s="27"/>
      <c r="BR95" s="26"/>
      <c r="BS95" s="26"/>
      <c r="BT95" s="26"/>
      <c r="BU95" s="26"/>
      <c r="BV95" s="27"/>
      <c r="BW95" s="26"/>
      <c r="BX95" s="26"/>
      <c r="BY95" s="26"/>
      <c r="BZ95" s="26"/>
      <c r="CA95" s="27"/>
      <c r="CB95" s="26"/>
      <c r="CC95" s="26"/>
      <c r="CD95" s="26"/>
      <c r="CE95" s="26"/>
      <c r="CF95" s="27"/>
      <c r="CG95" s="26"/>
      <c r="CH95" s="26"/>
      <c r="CI95" s="26"/>
      <c r="CJ95" s="26"/>
      <c r="CK95" s="27"/>
      <c r="CL95" s="26"/>
      <c r="CM95" s="26"/>
      <c r="CN95" s="26"/>
      <c r="CO95" s="26"/>
      <c r="CP95" s="27"/>
      <c r="CQ95" s="26"/>
      <c r="CR95" s="26"/>
      <c r="CS95" s="26"/>
      <c r="CT95" s="26"/>
      <c r="CU95" s="27"/>
      <c r="CV95" s="26"/>
      <c r="CW95" s="26"/>
      <c r="CX95" s="26"/>
      <c r="CY95" s="26"/>
      <c r="CZ95" s="27"/>
      <c r="DA95" s="26"/>
      <c r="DB95" s="26"/>
      <c r="DC95" s="26"/>
      <c r="DD95" s="26"/>
      <c r="DE95" s="27"/>
      <c r="DF95" s="26"/>
      <c r="DG95" s="26"/>
      <c r="DH95" s="26"/>
      <c r="DI95" s="26"/>
      <c r="DJ95" s="27"/>
      <c r="DK95" s="26"/>
      <c r="DL95" s="26"/>
      <c r="DM95" s="26"/>
      <c r="DN95" s="26"/>
      <c r="DO95" s="27"/>
      <c r="DP95" s="26"/>
      <c r="DQ95" s="26"/>
      <c r="DR95" s="26"/>
      <c r="DS95" s="26"/>
      <c r="DT95" s="27"/>
      <c r="DU95" s="26"/>
      <c r="DV95" s="26"/>
      <c r="DW95" s="26"/>
      <c r="DX95" s="26"/>
      <c r="DY95" s="27"/>
      <c r="DZ95" s="26"/>
      <c r="EA95" s="26"/>
      <c r="EB95" s="26"/>
      <c r="EC95" s="26"/>
      <c r="ED95" s="27"/>
      <c r="EE95" s="124">
        <f t="shared" si="23"/>
        <v>36</v>
      </c>
      <c r="EF95" s="119"/>
    </row>
    <row r="96" spans="1:136" ht="13.8">
      <c r="A96" s="98" t="str">
        <f t="shared" si="22"/>
        <v>Standa RothPočet konečných bodů</v>
      </c>
      <c r="B96" s="99" t="s">
        <v>63</v>
      </c>
      <c r="C96" s="82"/>
      <c r="D96" s="107" t="s">
        <v>48</v>
      </c>
      <c r="E96" s="26"/>
      <c r="F96" s="26"/>
      <c r="G96" s="26"/>
      <c r="H96" s="26"/>
      <c r="I96" s="27"/>
      <c r="J96" s="26"/>
      <c r="K96" s="26">
        <v>187</v>
      </c>
      <c r="L96" s="26">
        <v>228</v>
      </c>
      <c r="M96" s="26">
        <v>117</v>
      </c>
      <c r="N96" s="27">
        <v>54</v>
      </c>
      <c r="O96" s="26">
        <v>0</v>
      </c>
      <c r="P96" s="26">
        <v>127</v>
      </c>
      <c r="Q96" s="26">
        <v>0</v>
      </c>
      <c r="R96" s="26">
        <v>0</v>
      </c>
      <c r="S96" s="27"/>
      <c r="T96" s="26">
        <v>50</v>
      </c>
      <c r="U96" s="26">
        <v>0</v>
      </c>
      <c r="V96" s="26">
        <v>98</v>
      </c>
      <c r="W96" s="26">
        <v>150</v>
      </c>
      <c r="X96" s="27">
        <v>3</v>
      </c>
      <c r="Y96" s="26">
        <v>0</v>
      </c>
      <c r="Z96" s="26">
        <v>32</v>
      </c>
      <c r="AA96" s="26">
        <v>83</v>
      </c>
      <c r="AB96" s="26">
        <v>200</v>
      </c>
      <c r="AC96" s="27"/>
      <c r="AD96" s="26">
        <v>67</v>
      </c>
      <c r="AE96" s="26">
        <v>61</v>
      </c>
      <c r="AF96" s="26">
        <v>190</v>
      </c>
      <c r="AG96" s="26">
        <v>30</v>
      </c>
      <c r="AH96" s="27"/>
      <c r="AI96" s="26">
        <v>171</v>
      </c>
      <c r="AJ96" s="26">
        <v>0</v>
      </c>
      <c r="AK96" s="26">
        <v>131</v>
      </c>
      <c r="AL96" s="26">
        <v>40</v>
      </c>
      <c r="AM96" s="27"/>
      <c r="AN96" s="26">
        <v>77</v>
      </c>
      <c r="AO96" s="26">
        <v>76</v>
      </c>
      <c r="AP96" s="26">
        <v>79</v>
      </c>
      <c r="AQ96" s="26"/>
      <c r="AR96" s="27"/>
      <c r="AS96" s="26"/>
      <c r="AT96" s="26"/>
      <c r="AU96" s="26"/>
      <c r="AV96" s="26"/>
      <c r="AW96" s="27"/>
      <c r="AX96" s="26">
        <v>0</v>
      </c>
      <c r="AY96" s="26">
        <v>59</v>
      </c>
      <c r="AZ96" s="26">
        <v>15</v>
      </c>
      <c r="BA96" s="26">
        <v>0</v>
      </c>
      <c r="BB96" s="27"/>
      <c r="BC96" s="26">
        <v>177</v>
      </c>
      <c r="BD96" s="26">
        <v>177</v>
      </c>
      <c r="BE96" s="26">
        <v>105</v>
      </c>
      <c r="BF96" s="26">
        <v>114</v>
      </c>
      <c r="BG96" s="27"/>
      <c r="BH96" s="26"/>
      <c r="BI96" s="26"/>
      <c r="BJ96" s="26"/>
      <c r="BK96" s="26"/>
      <c r="BL96" s="27"/>
      <c r="BM96" s="26"/>
      <c r="BN96" s="26"/>
      <c r="BO96" s="26"/>
      <c r="BP96" s="26"/>
      <c r="BQ96" s="27"/>
      <c r="BR96" s="26"/>
      <c r="BS96" s="26"/>
      <c r="BT96" s="26"/>
      <c r="BU96" s="26"/>
      <c r="BV96" s="27"/>
      <c r="BW96" s="26"/>
      <c r="BX96" s="26"/>
      <c r="BY96" s="26"/>
      <c r="BZ96" s="26"/>
      <c r="CA96" s="27"/>
      <c r="CB96" s="26"/>
      <c r="CC96" s="26"/>
      <c r="CD96" s="26"/>
      <c r="CE96" s="26"/>
      <c r="CF96" s="27"/>
      <c r="CG96" s="26"/>
      <c r="CH96" s="26"/>
      <c r="CI96" s="26"/>
      <c r="CJ96" s="26"/>
      <c r="CK96" s="27"/>
      <c r="CL96" s="26"/>
      <c r="CM96" s="26"/>
      <c r="CN96" s="26"/>
      <c r="CO96" s="26"/>
      <c r="CP96" s="27"/>
      <c r="CQ96" s="26"/>
      <c r="CR96" s="26"/>
      <c r="CS96" s="26"/>
      <c r="CT96" s="26"/>
      <c r="CU96" s="27"/>
      <c r="CV96" s="26"/>
      <c r="CW96" s="26"/>
      <c r="CX96" s="26"/>
      <c r="CY96" s="26"/>
      <c r="CZ96" s="27"/>
      <c r="DA96" s="26"/>
      <c r="DB96" s="26"/>
      <c r="DC96" s="26"/>
      <c r="DD96" s="26"/>
      <c r="DE96" s="27"/>
      <c r="DF96" s="26"/>
      <c r="DG96" s="26"/>
      <c r="DH96" s="26"/>
      <c r="DI96" s="26"/>
      <c r="DJ96" s="27"/>
      <c r="DK96" s="26"/>
      <c r="DL96" s="26"/>
      <c r="DM96" s="26"/>
      <c r="DN96" s="26"/>
      <c r="DO96" s="27"/>
      <c r="DP96" s="26"/>
      <c r="DQ96" s="26"/>
      <c r="DR96" s="26"/>
      <c r="DS96" s="26"/>
      <c r="DT96" s="27"/>
      <c r="DU96" s="26"/>
      <c r="DV96" s="26"/>
      <c r="DW96" s="26"/>
      <c r="DX96" s="26"/>
      <c r="DY96" s="27"/>
      <c r="DZ96" s="26"/>
      <c r="EA96" s="26"/>
      <c r="EB96" s="26"/>
      <c r="EC96" s="26"/>
      <c r="ED96" s="27"/>
      <c r="EE96" s="124">
        <f t="shared" si="23"/>
        <v>2898</v>
      </c>
      <c r="EF96" s="119"/>
    </row>
    <row r="97" spans="1:136" ht="13.8">
      <c r="A97" s="98" t="str">
        <f t="shared" si="22"/>
        <v>Standa RothPrůměr konečných bodů na kolo</v>
      </c>
      <c r="B97" s="99" t="s">
        <v>63</v>
      </c>
      <c r="C97" s="108"/>
      <c r="D97" s="109" t="s">
        <v>49</v>
      </c>
      <c r="E97" s="111" t="str">
        <f>IF(E96&lt;&gt;"",AVERAGE($E96:E96),"")</f>
        <v/>
      </c>
      <c r="F97" s="111" t="str">
        <f>IF(F96&lt;&gt;"",AVERAGE($E96:F96),"")</f>
        <v/>
      </c>
      <c r="G97" s="111" t="str">
        <f>IF(G96&lt;&gt;"",AVERAGE($E96:G96),"")</f>
        <v/>
      </c>
      <c r="H97" s="111" t="str">
        <f>IF(H96&lt;&gt;"",AVERAGE($E96:H96),"")</f>
        <v/>
      </c>
      <c r="I97" s="112" t="str">
        <f>IF(I96&lt;&gt;"",AVERAGE($E96:I96),"")</f>
        <v/>
      </c>
      <c r="J97" s="111" t="str">
        <f>IF(J96&lt;&gt;"",AVERAGE($E96:J96),"")</f>
        <v/>
      </c>
      <c r="K97" s="111">
        <f>IF(K96&lt;&gt;"",AVERAGE($E96:K96),"")</f>
        <v>187</v>
      </c>
      <c r="L97" s="111">
        <f>IF(L96&lt;&gt;"",AVERAGE($E96:L96),"")</f>
        <v>207.5</v>
      </c>
      <c r="M97" s="111">
        <f>IF(M96&lt;&gt;"",AVERAGE($E96:M96),"")</f>
        <v>177.33333333333334</v>
      </c>
      <c r="N97" s="112">
        <f>IF(N96&lt;&gt;"",AVERAGE($E96:N96),"")</f>
        <v>146.5</v>
      </c>
      <c r="O97" s="111">
        <f>IF(O96&lt;&gt;"",AVERAGE($E96:O96),"")</f>
        <v>117.2</v>
      </c>
      <c r="P97" s="111">
        <f>IF(P96&lt;&gt;"",AVERAGE($E96:P96),"")</f>
        <v>118.83333333333333</v>
      </c>
      <c r="Q97" s="111">
        <f>IF(Q96&lt;&gt;"",AVERAGE($E96:Q96),"")</f>
        <v>101.85714285714286</v>
      </c>
      <c r="R97" s="111">
        <f>IF(R96&lt;&gt;"",AVERAGE($E96:R96),"")</f>
        <v>89.125</v>
      </c>
      <c r="S97" s="112" t="str">
        <f>IF(S96&lt;&gt;"",AVERAGE($E96:S96),"")</f>
        <v/>
      </c>
      <c r="T97" s="111">
        <f>IF(T96&lt;&gt;"",AVERAGE($E96:T96),"")</f>
        <v>84.777777777777771</v>
      </c>
      <c r="U97" s="111">
        <f>IF(U96&lt;&gt;"",AVERAGE($E96:U96),"")</f>
        <v>76.3</v>
      </c>
      <c r="V97" s="111">
        <f>IF(V96&lt;&gt;"",AVERAGE($E96:V96),"")</f>
        <v>78.272727272727266</v>
      </c>
      <c r="W97" s="111">
        <f>IF(W96&lt;&gt;"",AVERAGE($E96:W96),"")</f>
        <v>84.25</v>
      </c>
      <c r="X97" s="112">
        <f>IF(X96&lt;&gt;"",AVERAGE($E96:X96),"")</f>
        <v>78</v>
      </c>
      <c r="Y97" s="111">
        <f>IF(Y96&lt;&gt;"",AVERAGE($E96:Y96),"")</f>
        <v>72.428571428571431</v>
      </c>
      <c r="Z97" s="111">
        <f>IF(Z96&lt;&gt;"",AVERAGE($E96:Z96),"")</f>
        <v>69.733333333333334</v>
      </c>
      <c r="AA97" s="111">
        <f>IF(AA96&lt;&gt;"",AVERAGE($E96:AA96),"")</f>
        <v>70.5625</v>
      </c>
      <c r="AB97" s="111">
        <f>IF(AB96&lt;&gt;"",AVERAGE($E96:AB96),"")</f>
        <v>78.17647058823529</v>
      </c>
      <c r="AC97" s="112" t="str">
        <f>IF(AC96&lt;&gt;"",AVERAGE($E96:AC96),"")</f>
        <v/>
      </c>
      <c r="AD97" s="111">
        <f>IF(AD96&lt;&gt;"",AVERAGE($E96:AD96),"")</f>
        <v>77.555555555555557</v>
      </c>
      <c r="AE97" s="111">
        <f>IF(AE96&lt;&gt;"",AVERAGE($E96:AE96),"")</f>
        <v>76.684210526315795</v>
      </c>
      <c r="AF97" s="111">
        <f>IF(AF96&lt;&gt;"",AVERAGE($E96:AF96),"")</f>
        <v>82.35</v>
      </c>
      <c r="AG97" s="111">
        <f>IF(AG96&lt;&gt;"",AVERAGE($E96:AG96),"")</f>
        <v>79.857142857142861</v>
      </c>
      <c r="AH97" s="112" t="str">
        <f>IF(AH96&lt;&gt;"",AVERAGE($E96:AH96),"")</f>
        <v/>
      </c>
      <c r="AI97" s="111">
        <f>IF(AI96&lt;&gt;"",AVERAGE($E96:AI96),"")</f>
        <v>84</v>
      </c>
      <c r="AJ97" s="111">
        <f>IF(AJ96&lt;&gt;"",AVERAGE($E96:AJ96),"")</f>
        <v>80.347826086956516</v>
      </c>
      <c r="AK97" s="111">
        <f>IF(AK96&lt;&gt;"",AVERAGE($E96:AK96),"")</f>
        <v>82.458333333333329</v>
      </c>
      <c r="AL97" s="111">
        <f>IF(AL96&lt;&gt;"",AVERAGE($E96:AL96),"")</f>
        <v>80.760000000000005</v>
      </c>
      <c r="AM97" s="112" t="str">
        <f>IF(AM96&lt;&gt;"",AVERAGE($E96:AM96),"")</f>
        <v/>
      </c>
      <c r="AN97" s="111">
        <f>IF(AN96&lt;&gt;"",AVERAGE($E96:AN96),"")</f>
        <v>80.615384615384613</v>
      </c>
      <c r="AO97" s="111">
        <f>IF(AO96&lt;&gt;"",AVERAGE($E96:AO96),"")</f>
        <v>80.444444444444443</v>
      </c>
      <c r="AP97" s="111">
        <f>IF(AP96&lt;&gt;"",AVERAGE($E96:AP96),"")</f>
        <v>80.392857142857139</v>
      </c>
      <c r="AQ97" s="111" t="str">
        <f>IF(AQ96&lt;&gt;"",AVERAGE($E96:AQ96),"")</f>
        <v/>
      </c>
      <c r="AR97" s="112" t="str">
        <f>IF(AR96&lt;&gt;"",AVERAGE($E96:AR96),"")</f>
        <v/>
      </c>
      <c r="AS97" s="111" t="str">
        <f>IF(AS96&lt;&gt;"",AVERAGE($E96:AS96),"")</f>
        <v/>
      </c>
      <c r="AT97" s="111" t="str">
        <f>IF(AT96&lt;&gt;"",AVERAGE($E96:AT96),"")</f>
        <v/>
      </c>
      <c r="AU97" s="111" t="str">
        <f>IF(AU96&lt;&gt;"",AVERAGE($E96:AU96),"")</f>
        <v/>
      </c>
      <c r="AV97" s="111" t="str">
        <f>IF(AV96&lt;&gt;"",AVERAGE($E96:AV96),"")</f>
        <v/>
      </c>
      <c r="AW97" s="112" t="str">
        <f>IF(AW96&lt;&gt;"",AVERAGE($E96:AW96),"")</f>
        <v/>
      </c>
      <c r="AX97" s="111">
        <f>IF(AX96&lt;&gt;"",AVERAGE($E96:AX96),"")</f>
        <v>77.620689655172413</v>
      </c>
      <c r="AY97" s="111">
        <f>IF(AY96&lt;&gt;"",AVERAGE($E96:AY96),"")</f>
        <v>77</v>
      </c>
      <c r="AZ97" s="111">
        <f>IF(AZ96&lt;&gt;"",AVERAGE($E96:AZ96),"")</f>
        <v>75</v>
      </c>
      <c r="BA97" s="111">
        <f>IF(BA96&lt;&gt;"",AVERAGE($E96:BA96),"")</f>
        <v>72.65625</v>
      </c>
      <c r="BB97" s="112" t="str">
        <f>IF(BB96&lt;&gt;"",AVERAGE($E96:BB96),"")</f>
        <v/>
      </c>
      <c r="BC97" s="111">
        <f>IF(BC96&lt;&gt;"",AVERAGE($E96:BC96),"")</f>
        <v>75.818181818181813</v>
      </c>
      <c r="BD97" s="111">
        <f>IF(BD96&lt;&gt;"",AVERAGE($E96:BD96),"")</f>
        <v>78.794117647058826</v>
      </c>
      <c r="BE97" s="111">
        <f>IF(BE96&lt;&gt;"",AVERAGE($E96:BE96),"")</f>
        <v>79.542857142857144</v>
      </c>
      <c r="BF97" s="111">
        <f>IF(BF96&lt;&gt;"",AVERAGE($E96:BF96),"")</f>
        <v>80.5</v>
      </c>
      <c r="BG97" s="112" t="str">
        <f>IF(BG96&lt;&gt;"",AVERAGE($E96:BG96),"")</f>
        <v/>
      </c>
      <c r="BH97" s="111" t="str">
        <f>IF(BH96&lt;&gt;"",AVERAGE($E96:BH96),"")</f>
        <v/>
      </c>
      <c r="BI97" s="111" t="str">
        <f>IF(BI96&lt;&gt;"",AVERAGE($E96:BI96),"")</f>
        <v/>
      </c>
      <c r="BJ97" s="111" t="str">
        <f>IF(BJ96&lt;&gt;"",AVERAGE($E96:BJ96),"")</f>
        <v/>
      </c>
      <c r="BK97" s="111" t="str">
        <f>IF(BK96&lt;&gt;"",AVERAGE($E96:BK96),"")</f>
        <v/>
      </c>
      <c r="BL97" s="112" t="str">
        <f>IF(BL96&lt;&gt;"",AVERAGE($E96:BL96),"")</f>
        <v/>
      </c>
      <c r="BM97" s="111" t="str">
        <f>IF(BM96&lt;&gt;"",AVERAGE($E96:BM96),"")</f>
        <v/>
      </c>
      <c r="BN97" s="111" t="str">
        <f>IF(BN96&lt;&gt;"",AVERAGE($E96:BN96),"")</f>
        <v/>
      </c>
      <c r="BO97" s="111" t="str">
        <f>IF(BO96&lt;&gt;"",AVERAGE($E96:BO96),"")</f>
        <v/>
      </c>
      <c r="BP97" s="111" t="str">
        <f>IF(BP96&lt;&gt;"",AVERAGE($E96:BP96),"")</f>
        <v/>
      </c>
      <c r="BQ97" s="112" t="str">
        <f>IF(BQ96&lt;&gt;"",AVERAGE($E96:BQ96),"")</f>
        <v/>
      </c>
      <c r="BR97" s="111" t="str">
        <f>IF(BR96&lt;&gt;"",AVERAGE($E96:BR96),"")</f>
        <v/>
      </c>
      <c r="BS97" s="111" t="str">
        <f>IF(BS96&lt;&gt;"",AVERAGE($E96:BS96),"")</f>
        <v/>
      </c>
      <c r="BT97" s="111" t="str">
        <f>IF(BT96&lt;&gt;"",AVERAGE($E96:BT96),"")</f>
        <v/>
      </c>
      <c r="BU97" s="111" t="str">
        <f>IF(BU96&lt;&gt;"",AVERAGE($E96:BU96),"")</f>
        <v/>
      </c>
      <c r="BV97" s="112" t="str">
        <f>IF(BV96&lt;&gt;"",AVERAGE($E96:BV96),"")</f>
        <v/>
      </c>
      <c r="BW97" s="111" t="str">
        <f>IF(BW96&lt;&gt;"",AVERAGE($E96:BW96),"")</f>
        <v/>
      </c>
      <c r="BX97" s="111" t="str">
        <f>IF(BX96&lt;&gt;"",AVERAGE($E96:BX96),"")</f>
        <v/>
      </c>
      <c r="BY97" s="111" t="str">
        <f>IF(BY96&lt;&gt;"",AVERAGE($E96:BY96),"")</f>
        <v/>
      </c>
      <c r="BZ97" s="111" t="str">
        <f>IF(BZ96&lt;&gt;"",AVERAGE($E96:BZ96),"")</f>
        <v/>
      </c>
      <c r="CA97" s="112" t="str">
        <f>IF(CA96&lt;&gt;"",AVERAGE($E96:CA96),"")</f>
        <v/>
      </c>
      <c r="CB97" s="111" t="str">
        <f>IF(CB96&lt;&gt;"",AVERAGE($E96:CB96),"")</f>
        <v/>
      </c>
      <c r="CC97" s="111" t="str">
        <f>IF(CC96&lt;&gt;"",AVERAGE($E96:CC96),"")</f>
        <v/>
      </c>
      <c r="CD97" s="111" t="str">
        <f>IF(CD96&lt;&gt;"",AVERAGE($E96:CD96),"")</f>
        <v/>
      </c>
      <c r="CE97" s="111" t="str">
        <f>IF(CE96&lt;&gt;"",AVERAGE($E96:CE96),"")</f>
        <v/>
      </c>
      <c r="CF97" s="112" t="str">
        <f>IF(CF96&lt;&gt;"",AVERAGE($E96:CF96),"")</f>
        <v/>
      </c>
      <c r="CG97" s="111" t="str">
        <f>IF(CG96&lt;&gt;"",AVERAGE($E96:CG96),"")</f>
        <v/>
      </c>
      <c r="CH97" s="111" t="str">
        <f>IF(CH96&lt;&gt;"",AVERAGE($E96:CH96),"")</f>
        <v/>
      </c>
      <c r="CI97" s="111" t="str">
        <f>IF(CI96&lt;&gt;"",AVERAGE($E96:CI96),"")</f>
        <v/>
      </c>
      <c r="CJ97" s="111" t="str">
        <f>IF(CJ96&lt;&gt;"",AVERAGE($E96:CJ96),"")</f>
        <v/>
      </c>
      <c r="CK97" s="112" t="str">
        <f>IF(CK96&lt;&gt;"",AVERAGE($E96:CK96),"")</f>
        <v/>
      </c>
      <c r="CL97" s="111" t="str">
        <f>IF(CL96&lt;&gt;"",AVERAGE($E96:CL96),"")</f>
        <v/>
      </c>
      <c r="CM97" s="111" t="str">
        <f>IF(CM96&lt;&gt;"",AVERAGE($E96:CM96),"")</f>
        <v/>
      </c>
      <c r="CN97" s="111" t="str">
        <f>IF(CN96&lt;&gt;"",AVERAGE($E96:CN96),"")</f>
        <v/>
      </c>
      <c r="CO97" s="111" t="str">
        <f>IF(CO96&lt;&gt;"",AVERAGE($E96:CO96),"")</f>
        <v/>
      </c>
      <c r="CP97" s="112" t="str">
        <f>IF(CP96&lt;&gt;"",AVERAGE($E96:CP96),"")</f>
        <v/>
      </c>
      <c r="CQ97" s="111" t="str">
        <f>IF(CQ96&lt;&gt;"",AVERAGE($E96:CQ96),"")</f>
        <v/>
      </c>
      <c r="CR97" s="111" t="str">
        <f>IF(CR96&lt;&gt;"",AVERAGE($E96:CR96),"")</f>
        <v/>
      </c>
      <c r="CS97" s="111" t="str">
        <f>IF(CS96&lt;&gt;"",AVERAGE($E96:CS96),"")</f>
        <v/>
      </c>
      <c r="CT97" s="111" t="str">
        <f>IF(CT96&lt;&gt;"",AVERAGE($E96:CT96),"")</f>
        <v/>
      </c>
      <c r="CU97" s="112" t="str">
        <f>IF(CU96&lt;&gt;"",AVERAGE($E96:CU96),"")</f>
        <v/>
      </c>
      <c r="CV97" s="111" t="str">
        <f>IF(CV96&lt;&gt;"",AVERAGE($E96:CV96),"")</f>
        <v/>
      </c>
      <c r="CW97" s="111" t="str">
        <f>IF(CW96&lt;&gt;"",AVERAGE($E96:CW96),"")</f>
        <v/>
      </c>
      <c r="CX97" s="111" t="str">
        <f>IF(CX96&lt;&gt;"",AVERAGE($E96:CX96),"")</f>
        <v/>
      </c>
      <c r="CY97" s="111" t="str">
        <f>IF(CY96&lt;&gt;"",AVERAGE($E96:CY96),"")</f>
        <v/>
      </c>
      <c r="CZ97" s="112" t="str">
        <f>IF(CZ96&lt;&gt;"",AVERAGE($E96:CZ96),"")</f>
        <v/>
      </c>
      <c r="DA97" s="111" t="str">
        <f>IF(DA96&lt;&gt;"",AVERAGE($E96:DA96),"")</f>
        <v/>
      </c>
      <c r="DB97" s="111" t="str">
        <f>IF(DB96&lt;&gt;"",AVERAGE($E96:DB96),"")</f>
        <v/>
      </c>
      <c r="DC97" s="111" t="str">
        <f>IF(DC96&lt;&gt;"",AVERAGE($E96:DC96),"")</f>
        <v/>
      </c>
      <c r="DD97" s="111" t="str">
        <f>IF(DD96&lt;&gt;"",AVERAGE($E96:DD96),"")</f>
        <v/>
      </c>
      <c r="DE97" s="112" t="str">
        <f>IF(DE96&lt;&gt;"",AVERAGE($E96:DE96),"")</f>
        <v/>
      </c>
      <c r="DF97" s="111" t="str">
        <f>IF(DF96&lt;&gt;"",AVERAGE($E96:DF96),"")</f>
        <v/>
      </c>
      <c r="DG97" s="111" t="str">
        <f>IF(DG96&lt;&gt;"",AVERAGE($E96:DG96),"")</f>
        <v/>
      </c>
      <c r="DH97" s="111" t="str">
        <f>IF(DH96&lt;&gt;"",AVERAGE($E96:DH96),"")</f>
        <v/>
      </c>
      <c r="DI97" s="111" t="str">
        <f>IF(DI96&lt;&gt;"",AVERAGE($E96:DI96),"")</f>
        <v/>
      </c>
      <c r="DJ97" s="112" t="str">
        <f>IF(DJ96&lt;&gt;"",AVERAGE($E96:DJ96),"")</f>
        <v/>
      </c>
      <c r="DK97" s="111" t="str">
        <f>IF(DK96&lt;&gt;"",AVERAGE($E96:DK96),"")</f>
        <v/>
      </c>
      <c r="DL97" s="111" t="str">
        <f>IF(DL96&lt;&gt;"",AVERAGE($E96:DL96),"")</f>
        <v/>
      </c>
      <c r="DM97" s="111" t="str">
        <f>IF(DM96&lt;&gt;"",AVERAGE($E96:DM96),"")</f>
        <v/>
      </c>
      <c r="DN97" s="111" t="str">
        <f>IF(DN96&lt;&gt;"",AVERAGE($E96:DN96),"")</f>
        <v/>
      </c>
      <c r="DO97" s="112" t="str">
        <f>IF(DO96&lt;&gt;"",AVERAGE($E96:DO96),"")</f>
        <v/>
      </c>
      <c r="DP97" s="111" t="str">
        <f>IF(DP96&lt;&gt;"",AVERAGE($E96:DP96),"")</f>
        <v/>
      </c>
      <c r="DQ97" s="111" t="str">
        <f>IF(DQ96&lt;&gt;"",AVERAGE($E96:DQ96),"")</f>
        <v/>
      </c>
      <c r="DR97" s="111" t="str">
        <f>IF(DR96&lt;&gt;"",AVERAGE($E96:DR96),"")</f>
        <v/>
      </c>
      <c r="DS97" s="111" t="str">
        <f>IF(DS96&lt;&gt;"",AVERAGE($E96:DS96),"")</f>
        <v/>
      </c>
      <c r="DT97" s="112" t="str">
        <f>IF(DT96&lt;&gt;"",AVERAGE($E96:DT96),"")</f>
        <v/>
      </c>
      <c r="DU97" s="111" t="str">
        <f>IF(DU96&lt;&gt;"",AVERAGE($E96:DU96),"")</f>
        <v/>
      </c>
      <c r="DV97" s="111" t="str">
        <f>IF(DV96&lt;&gt;"",AVERAGE($E96:DV96),"")</f>
        <v/>
      </c>
      <c r="DW97" s="111" t="str">
        <f>IF(DW96&lt;&gt;"",AVERAGE($E96:DW96),"")</f>
        <v/>
      </c>
      <c r="DX97" s="111" t="str">
        <f>IF(DX96&lt;&gt;"",AVERAGE($E96:DX96),"")</f>
        <v/>
      </c>
      <c r="DY97" s="112" t="str">
        <f>IF(DY96&lt;&gt;"",AVERAGE($E96:DY96),"")</f>
        <v/>
      </c>
      <c r="DZ97" s="111" t="str">
        <f>IF(DZ96&lt;&gt;"",AVERAGE($E96:DZ96),"")</f>
        <v/>
      </c>
      <c r="EA97" s="111" t="str">
        <f>IF(EA96&lt;&gt;"",AVERAGE($E96:EA96),"")</f>
        <v/>
      </c>
      <c r="EB97" s="111" t="str">
        <f>IF(EB96&lt;&gt;"",AVERAGE($E96:EB96),"")</f>
        <v/>
      </c>
      <c r="EC97" s="111" t="str">
        <f>IF(EC96&lt;&gt;"",AVERAGE($E96:EC96),"")</f>
        <v/>
      </c>
      <c r="ED97" s="112" t="str">
        <f>IF(ED96&lt;&gt;"",AVERAGE($E96:ED96),"")</f>
        <v/>
      </c>
      <c r="EE97" s="125">
        <f>IF(SUM(Standa_Roth)&lt;1,-90000,EE96/COUNT(E96:ED96))</f>
        <v>80.5</v>
      </c>
      <c r="EF97" s="126"/>
    </row>
    <row r="98" spans="1:136" ht="14.4" thickBot="1">
      <c r="A98" s="98" t="str">
        <f t="shared" si="22"/>
        <v>Standa RothPočet šipek</v>
      </c>
      <c r="B98" s="99" t="s">
        <v>63</v>
      </c>
      <c r="C98" s="110"/>
      <c r="D98" s="110" t="s">
        <v>44</v>
      </c>
      <c r="E98" s="28"/>
      <c r="F98" s="28"/>
      <c r="G98" s="28"/>
      <c r="H98" s="28"/>
      <c r="I98" s="29"/>
      <c r="J98" s="28"/>
      <c r="K98" s="28"/>
      <c r="L98" s="28"/>
      <c r="M98" s="28"/>
      <c r="N98" s="29"/>
      <c r="O98" s="28"/>
      <c r="P98" s="28"/>
      <c r="Q98" s="28"/>
      <c r="R98" s="28"/>
      <c r="S98" s="29"/>
      <c r="T98" s="28"/>
      <c r="U98" s="28"/>
      <c r="V98" s="28"/>
      <c r="W98" s="28"/>
      <c r="X98" s="29"/>
      <c r="Y98" s="28"/>
      <c r="Z98" s="28"/>
      <c r="AA98" s="28"/>
      <c r="AB98" s="28"/>
      <c r="AC98" s="29"/>
      <c r="AD98" s="28"/>
      <c r="AE98" s="28"/>
      <c r="AF98" s="28"/>
      <c r="AG98" s="28"/>
      <c r="AH98" s="29"/>
      <c r="AI98" s="28"/>
      <c r="AJ98" s="28"/>
      <c r="AK98" s="28"/>
      <c r="AL98" s="28"/>
      <c r="AM98" s="29"/>
      <c r="AN98" s="28"/>
      <c r="AO98" s="28"/>
      <c r="AP98" s="28"/>
      <c r="AQ98" s="28"/>
      <c r="AR98" s="29"/>
      <c r="AS98" s="28"/>
      <c r="AT98" s="28"/>
      <c r="AU98" s="28"/>
      <c r="AV98" s="28"/>
      <c r="AW98" s="29"/>
      <c r="AX98" s="28"/>
      <c r="AY98" s="28"/>
      <c r="AZ98" s="28"/>
      <c r="BA98" s="28"/>
      <c r="BB98" s="29"/>
      <c r="BC98" s="28"/>
      <c r="BD98" s="28"/>
      <c r="BE98" s="28"/>
      <c r="BF98" s="28"/>
      <c r="BG98" s="29"/>
      <c r="BH98" s="28"/>
      <c r="BI98" s="28"/>
      <c r="BJ98" s="28"/>
      <c r="BK98" s="28"/>
      <c r="BL98" s="29"/>
      <c r="BM98" s="28"/>
      <c r="BN98" s="28"/>
      <c r="BO98" s="28"/>
      <c r="BP98" s="28"/>
      <c r="BQ98" s="29"/>
      <c r="BR98" s="28"/>
      <c r="BS98" s="28"/>
      <c r="BT98" s="28"/>
      <c r="BU98" s="28"/>
      <c r="BV98" s="29"/>
      <c r="BW98" s="28"/>
      <c r="BX98" s="28"/>
      <c r="BY98" s="28"/>
      <c r="BZ98" s="28"/>
      <c r="CA98" s="29"/>
      <c r="CB98" s="28"/>
      <c r="CC98" s="28"/>
      <c r="CD98" s="28"/>
      <c r="CE98" s="28"/>
      <c r="CF98" s="29"/>
      <c r="CG98" s="28"/>
      <c r="CH98" s="28"/>
      <c r="CI98" s="28"/>
      <c r="CJ98" s="28"/>
      <c r="CK98" s="29"/>
      <c r="CL98" s="28"/>
      <c r="CM98" s="28"/>
      <c r="CN98" s="28"/>
      <c r="CO98" s="28"/>
      <c r="CP98" s="29"/>
      <c r="CQ98" s="28"/>
      <c r="CR98" s="28"/>
      <c r="CS98" s="28"/>
      <c r="CT98" s="28"/>
      <c r="CU98" s="29"/>
      <c r="CV98" s="28"/>
      <c r="CW98" s="28"/>
      <c r="CX98" s="28"/>
      <c r="CY98" s="28"/>
      <c r="CZ98" s="29"/>
      <c r="DA98" s="28"/>
      <c r="DB98" s="28"/>
      <c r="DC98" s="28"/>
      <c r="DD98" s="28"/>
      <c r="DE98" s="29"/>
      <c r="DF98" s="28"/>
      <c r="DG98" s="28"/>
      <c r="DH98" s="28"/>
      <c r="DI98" s="28"/>
      <c r="DJ98" s="29"/>
      <c r="DK98" s="28"/>
      <c r="DL98" s="28"/>
      <c r="DM98" s="28"/>
      <c r="DN98" s="28"/>
      <c r="DO98" s="29"/>
      <c r="DP98" s="28"/>
      <c r="DQ98" s="28"/>
      <c r="DR98" s="28"/>
      <c r="DS98" s="28"/>
      <c r="DT98" s="29"/>
      <c r="DU98" s="28"/>
      <c r="DV98" s="28"/>
      <c r="DW98" s="28"/>
      <c r="DX98" s="28"/>
      <c r="DY98" s="29"/>
      <c r="DZ98" s="28"/>
      <c r="EA98" s="28"/>
      <c r="EB98" s="28"/>
      <c r="EC98" s="28"/>
      <c r="ED98" s="29"/>
      <c r="EE98" s="127">
        <f>IF(SUM(Standa_Roth)&lt;1,-90000,SUM(E98:ED98))</f>
        <v>0</v>
      </c>
      <c r="EF98" s="128"/>
    </row>
    <row r="99" spans="1:136" ht="14.4" thickTop="1">
      <c r="A99" s="98" t="str">
        <f t="shared" ref="A99:A106" si="24">CONCATENATE($C$100," ",$C$101,D99)</f>
        <v>Pavla ŠmídováVýhry</v>
      </c>
      <c r="B99" s="99" t="s">
        <v>64</v>
      </c>
      <c r="C99" s="102">
        <f>Tabulka!B64</f>
        <v>0</v>
      </c>
      <c r="D99" s="70" t="s">
        <v>23</v>
      </c>
      <c r="E99" s="57"/>
      <c r="F99" s="57"/>
      <c r="G99" s="57"/>
      <c r="H99" s="58"/>
      <c r="I99" s="59"/>
      <c r="J99" s="57"/>
      <c r="K99" s="57"/>
      <c r="L99" s="57"/>
      <c r="M99" s="58"/>
      <c r="N99" s="59"/>
      <c r="O99" s="57"/>
      <c r="P99" s="57"/>
      <c r="Q99" s="57"/>
      <c r="R99" s="58"/>
      <c r="S99" s="59"/>
      <c r="T99" s="57"/>
      <c r="U99" s="57"/>
      <c r="V99" s="57"/>
      <c r="W99" s="58"/>
      <c r="X99" s="59"/>
      <c r="Y99" s="57"/>
      <c r="Z99" s="57"/>
      <c r="AA99" s="57"/>
      <c r="AB99" s="58"/>
      <c r="AC99" s="59"/>
      <c r="AD99" s="57"/>
      <c r="AE99" s="57"/>
      <c r="AF99" s="57"/>
      <c r="AG99" s="58"/>
      <c r="AH99" s="59"/>
      <c r="AI99" s="57"/>
      <c r="AJ99" s="57"/>
      <c r="AK99" s="57"/>
      <c r="AL99" s="58"/>
      <c r="AM99" s="59"/>
      <c r="AN99" s="57"/>
      <c r="AO99" s="57"/>
      <c r="AP99" s="57"/>
      <c r="AQ99" s="58"/>
      <c r="AR99" s="59"/>
      <c r="AS99" s="57"/>
      <c r="AT99" s="57"/>
      <c r="AU99" s="57"/>
      <c r="AV99" s="58"/>
      <c r="AW99" s="59"/>
      <c r="AX99" s="57"/>
      <c r="AY99" s="57"/>
      <c r="AZ99" s="57"/>
      <c r="BA99" s="58"/>
      <c r="BB99" s="59"/>
      <c r="BC99" s="57"/>
      <c r="BD99" s="57"/>
      <c r="BE99" s="57"/>
      <c r="BF99" s="58"/>
      <c r="BG99" s="59"/>
      <c r="BH99" s="57"/>
      <c r="BI99" s="57"/>
      <c r="BJ99" s="57"/>
      <c r="BK99" s="58"/>
      <c r="BL99" s="59"/>
      <c r="BM99" s="57"/>
      <c r="BN99" s="57"/>
      <c r="BO99" s="57"/>
      <c r="BP99" s="58"/>
      <c r="BQ99" s="59"/>
      <c r="BR99" s="57"/>
      <c r="BS99" s="57"/>
      <c r="BT99" s="57"/>
      <c r="BU99" s="58"/>
      <c r="BV99" s="59"/>
      <c r="BW99" s="57"/>
      <c r="BX99" s="57"/>
      <c r="BY99" s="57"/>
      <c r="BZ99" s="58"/>
      <c r="CA99" s="59"/>
      <c r="CB99" s="57"/>
      <c r="CC99" s="57"/>
      <c r="CD99" s="57"/>
      <c r="CE99" s="58"/>
      <c r="CF99" s="59"/>
      <c r="CG99" s="57"/>
      <c r="CH99" s="57"/>
      <c r="CI99" s="57"/>
      <c r="CJ99" s="58"/>
      <c r="CK99" s="59"/>
      <c r="CL99" s="57"/>
      <c r="CM99" s="57"/>
      <c r="CN99" s="57"/>
      <c r="CO99" s="58"/>
      <c r="CP99" s="59"/>
      <c r="CQ99" s="57"/>
      <c r="CR99" s="57"/>
      <c r="CS99" s="57"/>
      <c r="CT99" s="58"/>
      <c r="CU99" s="59"/>
      <c r="CV99" s="57"/>
      <c r="CW99" s="57"/>
      <c r="CX99" s="57"/>
      <c r="CY99" s="58"/>
      <c r="CZ99" s="59"/>
      <c r="DA99" s="57"/>
      <c r="DB99" s="57"/>
      <c r="DC99" s="57"/>
      <c r="DD99" s="58"/>
      <c r="DE99" s="59"/>
      <c r="DF99" s="57"/>
      <c r="DG99" s="57"/>
      <c r="DH99" s="57"/>
      <c r="DI99" s="58"/>
      <c r="DJ99" s="59"/>
      <c r="DK99" s="57"/>
      <c r="DL99" s="57"/>
      <c r="DM99" s="57"/>
      <c r="DN99" s="58"/>
      <c r="DO99" s="59"/>
      <c r="DP99" s="57"/>
      <c r="DQ99" s="57"/>
      <c r="DR99" s="57"/>
      <c r="DS99" s="58"/>
      <c r="DT99" s="59"/>
      <c r="DU99" s="57"/>
      <c r="DV99" s="57"/>
      <c r="DW99" s="57"/>
      <c r="DX99" s="58"/>
      <c r="DY99" s="59"/>
      <c r="DZ99" s="57"/>
      <c r="EA99" s="57"/>
      <c r="EB99" s="57"/>
      <c r="EC99" s="58"/>
      <c r="ED99" s="59"/>
      <c r="EE99" s="113">
        <f t="shared" ref="EE99:EE104" si="25">IF(OR(SUM(Pavla_Šmídová)&lt;1),-90000,SUM(E99:ED99))</f>
        <v>-90000</v>
      </c>
      <c r="EF99" s="114"/>
    </row>
    <row r="100" spans="1:136" ht="13.8">
      <c r="A100" s="98" t="str">
        <f t="shared" si="24"/>
        <v>Pavla ŠmídováProhry</v>
      </c>
      <c r="B100" s="99" t="s">
        <v>64</v>
      </c>
      <c r="C100" s="103" t="str">
        <f>Tabulka!B65</f>
        <v>Pavla</v>
      </c>
      <c r="D100" s="104" t="s">
        <v>24</v>
      </c>
      <c r="E100" s="3"/>
      <c r="F100" s="3"/>
      <c r="G100" s="3"/>
      <c r="H100" s="1"/>
      <c r="I100" s="2"/>
      <c r="J100" s="3"/>
      <c r="K100" s="3"/>
      <c r="L100" s="3"/>
      <c r="M100" s="1"/>
      <c r="N100" s="2"/>
      <c r="O100" s="3"/>
      <c r="P100" s="3"/>
      <c r="Q100" s="3"/>
      <c r="R100" s="1"/>
      <c r="S100" s="2"/>
      <c r="T100" s="3"/>
      <c r="U100" s="3"/>
      <c r="V100" s="3"/>
      <c r="W100" s="1"/>
      <c r="X100" s="2"/>
      <c r="Y100" s="3"/>
      <c r="Z100" s="3"/>
      <c r="AA100" s="3"/>
      <c r="AB100" s="1"/>
      <c r="AC100" s="2"/>
      <c r="AD100" s="3"/>
      <c r="AE100" s="3"/>
      <c r="AF100" s="3"/>
      <c r="AG100" s="1"/>
      <c r="AH100" s="2"/>
      <c r="AI100" s="3"/>
      <c r="AJ100" s="3"/>
      <c r="AK100" s="3"/>
      <c r="AL100" s="1"/>
      <c r="AM100" s="2"/>
      <c r="AN100" s="3"/>
      <c r="AO100" s="3"/>
      <c r="AP100" s="3"/>
      <c r="AQ100" s="1"/>
      <c r="AR100" s="2"/>
      <c r="AS100" s="3"/>
      <c r="AT100" s="3"/>
      <c r="AU100" s="3"/>
      <c r="AV100" s="1"/>
      <c r="AW100" s="2"/>
      <c r="AX100" s="3"/>
      <c r="AY100" s="3"/>
      <c r="AZ100" s="3"/>
      <c r="BA100" s="1"/>
      <c r="BB100" s="2"/>
      <c r="BC100" s="3"/>
      <c r="BD100" s="3"/>
      <c r="BE100" s="3"/>
      <c r="BF100" s="1"/>
      <c r="BG100" s="2"/>
      <c r="BH100" s="3"/>
      <c r="BI100" s="3"/>
      <c r="BJ100" s="3"/>
      <c r="BK100" s="1"/>
      <c r="BL100" s="2"/>
      <c r="BM100" s="3"/>
      <c r="BN100" s="3"/>
      <c r="BO100" s="3"/>
      <c r="BP100" s="1"/>
      <c r="BQ100" s="2"/>
      <c r="BR100" s="3"/>
      <c r="BS100" s="3"/>
      <c r="BT100" s="3"/>
      <c r="BU100" s="1"/>
      <c r="BV100" s="2"/>
      <c r="BW100" s="3"/>
      <c r="BX100" s="3"/>
      <c r="BY100" s="3"/>
      <c r="BZ100" s="1"/>
      <c r="CA100" s="2"/>
      <c r="CB100" s="3"/>
      <c r="CC100" s="3"/>
      <c r="CD100" s="3"/>
      <c r="CE100" s="1"/>
      <c r="CF100" s="2"/>
      <c r="CG100" s="3"/>
      <c r="CH100" s="3"/>
      <c r="CI100" s="3"/>
      <c r="CJ100" s="1"/>
      <c r="CK100" s="2"/>
      <c r="CL100" s="3"/>
      <c r="CM100" s="3"/>
      <c r="CN100" s="3"/>
      <c r="CO100" s="1"/>
      <c r="CP100" s="2"/>
      <c r="CQ100" s="3"/>
      <c r="CR100" s="3"/>
      <c r="CS100" s="3"/>
      <c r="CT100" s="1"/>
      <c r="CU100" s="2"/>
      <c r="CV100" s="3"/>
      <c r="CW100" s="3"/>
      <c r="CX100" s="3"/>
      <c r="CY100" s="1"/>
      <c r="CZ100" s="2"/>
      <c r="DA100" s="3"/>
      <c r="DB100" s="3"/>
      <c r="DC100" s="3"/>
      <c r="DD100" s="1"/>
      <c r="DE100" s="2"/>
      <c r="DF100" s="3"/>
      <c r="DG100" s="3"/>
      <c r="DH100" s="3"/>
      <c r="DI100" s="1"/>
      <c r="DJ100" s="2"/>
      <c r="DK100" s="3"/>
      <c r="DL100" s="3"/>
      <c r="DM100" s="3"/>
      <c r="DN100" s="1"/>
      <c r="DO100" s="2"/>
      <c r="DP100" s="3"/>
      <c r="DQ100" s="3"/>
      <c r="DR100" s="3"/>
      <c r="DS100" s="1"/>
      <c r="DT100" s="2"/>
      <c r="DU100" s="3"/>
      <c r="DV100" s="3"/>
      <c r="DW100" s="3"/>
      <c r="DX100" s="1"/>
      <c r="DY100" s="2"/>
      <c r="DZ100" s="3"/>
      <c r="EA100" s="3"/>
      <c r="EB100" s="3"/>
      <c r="EC100" s="1"/>
      <c r="ED100" s="2"/>
      <c r="EE100" s="115">
        <f t="shared" si="25"/>
        <v>-90000</v>
      </c>
      <c r="EF100" s="116">
        <f>SUM(EE99-EE100)</f>
        <v>0</v>
      </c>
    </row>
    <row r="101" spans="1:136" ht="13.8">
      <c r="A101" s="98" t="str">
        <f t="shared" si="24"/>
        <v>Pavla ŠmídováPlaceno panáků</v>
      </c>
      <c r="B101" s="99" t="s">
        <v>64</v>
      </c>
      <c r="C101" s="103" t="str">
        <f>Tabulka!B66</f>
        <v>Šmídová</v>
      </c>
      <c r="D101" s="104" t="s">
        <v>39</v>
      </c>
      <c r="E101" s="3"/>
      <c r="F101" s="3"/>
      <c r="G101" s="3"/>
      <c r="H101" s="1"/>
      <c r="I101" s="2"/>
      <c r="J101" s="3"/>
      <c r="K101" s="3"/>
      <c r="L101" s="3"/>
      <c r="M101" s="1"/>
      <c r="N101" s="2"/>
      <c r="O101" s="3"/>
      <c r="P101" s="3"/>
      <c r="Q101" s="3"/>
      <c r="R101" s="1"/>
      <c r="S101" s="2"/>
      <c r="T101" s="3"/>
      <c r="U101" s="3"/>
      <c r="V101" s="3"/>
      <c r="W101" s="1"/>
      <c r="X101" s="2"/>
      <c r="Y101" s="3"/>
      <c r="Z101" s="3"/>
      <c r="AA101" s="3"/>
      <c r="AB101" s="1"/>
      <c r="AC101" s="2"/>
      <c r="AD101" s="3"/>
      <c r="AE101" s="3"/>
      <c r="AF101" s="3"/>
      <c r="AG101" s="1"/>
      <c r="AH101" s="2"/>
      <c r="AI101" s="3"/>
      <c r="AJ101" s="3"/>
      <c r="AK101" s="3"/>
      <c r="AL101" s="1"/>
      <c r="AM101" s="2"/>
      <c r="AN101" s="3"/>
      <c r="AO101" s="3"/>
      <c r="AP101" s="3"/>
      <c r="AQ101" s="1"/>
      <c r="AR101" s="2"/>
      <c r="AS101" s="3"/>
      <c r="AT101" s="3"/>
      <c r="AU101" s="3"/>
      <c r="AV101" s="1"/>
      <c r="AW101" s="2"/>
      <c r="AX101" s="3"/>
      <c r="AY101" s="3"/>
      <c r="AZ101" s="3"/>
      <c r="BA101" s="1"/>
      <c r="BB101" s="2"/>
      <c r="BC101" s="3"/>
      <c r="BD101" s="3"/>
      <c r="BE101" s="3"/>
      <c r="BF101" s="1"/>
      <c r="BG101" s="2"/>
      <c r="BH101" s="3"/>
      <c r="BI101" s="3"/>
      <c r="BJ101" s="3"/>
      <c r="BK101" s="1"/>
      <c r="BL101" s="2"/>
      <c r="BM101" s="3"/>
      <c r="BN101" s="3"/>
      <c r="BO101" s="3"/>
      <c r="BP101" s="1"/>
      <c r="BQ101" s="2"/>
      <c r="BR101" s="3"/>
      <c r="BS101" s="3"/>
      <c r="BT101" s="3"/>
      <c r="BU101" s="1"/>
      <c r="BV101" s="2"/>
      <c r="BW101" s="3"/>
      <c r="BX101" s="3"/>
      <c r="BY101" s="3"/>
      <c r="BZ101" s="1"/>
      <c r="CA101" s="2"/>
      <c r="CB101" s="3"/>
      <c r="CC101" s="3"/>
      <c r="CD101" s="3"/>
      <c r="CE101" s="1"/>
      <c r="CF101" s="2"/>
      <c r="CG101" s="3"/>
      <c r="CH101" s="3"/>
      <c r="CI101" s="3"/>
      <c r="CJ101" s="1"/>
      <c r="CK101" s="2"/>
      <c r="CL101" s="3"/>
      <c r="CM101" s="3"/>
      <c r="CN101" s="3"/>
      <c r="CO101" s="1"/>
      <c r="CP101" s="2"/>
      <c r="CQ101" s="3"/>
      <c r="CR101" s="3"/>
      <c r="CS101" s="3"/>
      <c r="CT101" s="1"/>
      <c r="CU101" s="2"/>
      <c r="CV101" s="3"/>
      <c r="CW101" s="3"/>
      <c r="CX101" s="3"/>
      <c r="CY101" s="1"/>
      <c r="CZ101" s="2"/>
      <c r="DA101" s="3"/>
      <c r="DB101" s="3"/>
      <c r="DC101" s="3"/>
      <c r="DD101" s="1"/>
      <c r="DE101" s="2"/>
      <c r="DF101" s="3"/>
      <c r="DG101" s="3"/>
      <c r="DH101" s="3"/>
      <c r="DI101" s="1"/>
      <c r="DJ101" s="2"/>
      <c r="DK101" s="3"/>
      <c r="DL101" s="3"/>
      <c r="DM101" s="3"/>
      <c r="DN101" s="1"/>
      <c r="DO101" s="2"/>
      <c r="DP101" s="3"/>
      <c r="DQ101" s="3"/>
      <c r="DR101" s="3"/>
      <c r="DS101" s="1"/>
      <c r="DT101" s="2"/>
      <c r="DU101" s="3"/>
      <c r="DV101" s="3"/>
      <c r="DW101" s="3"/>
      <c r="DX101" s="1"/>
      <c r="DY101" s="2"/>
      <c r="DZ101" s="3"/>
      <c r="EA101" s="3"/>
      <c r="EB101" s="3"/>
      <c r="EC101" s="1"/>
      <c r="ED101" s="2"/>
      <c r="EE101" s="115">
        <f t="shared" si="25"/>
        <v>-90000</v>
      </c>
      <c r="EF101" s="117"/>
    </row>
    <row r="102" spans="1:136" ht="13.8">
      <c r="A102" s="98" t="str">
        <f t="shared" si="24"/>
        <v>Pavla ŠmídováPřehozy</v>
      </c>
      <c r="B102" s="99" t="s">
        <v>64</v>
      </c>
      <c r="C102" s="103">
        <f>Tabulka!B67</f>
        <v>0</v>
      </c>
      <c r="D102" s="104" t="s">
        <v>25</v>
      </c>
      <c r="E102" s="3"/>
      <c r="F102" s="3"/>
      <c r="G102" s="3"/>
      <c r="H102" s="1"/>
      <c r="I102" s="2"/>
      <c r="J102" s="3"/>
      <c r="K102" s="3"/>
      <c r="L102" s="3"/>
      <c r="M102" s="1"/>
      <c r="N102" s="2"/>
      <c r="O102" s="3"/>
      <c r="P102" s="3"/>
      <c r="Q102" s="3"/>
      <c r="R102" s="1"/>
      <c r="S102" s="2"/>
      <c r="T102" s="3"/>
      <c r="U102" s="3"/>
      <c r="V102" s="3"/>
      <c r="W102" s="1"/>
      <c r="X102" s="2"/>
      <c r="Y102" s="3"/>
      <c r="Z102" s="3"/>
      <c r="AA102" s="3"/>
      <c r="AB102" s="1"/>
      <c r="AC102" s="2"/>
      <c r="AD102" s="3"/>
      <c r="AE102" s="3"/>
      <c r="AF102" s="3"/>
      <c r="AG102" s="1"/>
      <c r="AH102" s="2"/>
      <c r="AI102" s="3"/>
      <c r="AJ102" s="3"/>
      <c r="AK102" s="3"/>
      <c r="AL102" s="1"/>
      <c r="AM102" s="2"/>
      <c r="AN102" s="3"/>
      <c r="AO102" s="3"/>
      <c r="AP102" s="3"/>
      <c r="AQ102" s="1"/>
      <c r="AR102" s="2"/>
      <c r="AS102" s="3"/>
      <c r="AT102" s="3"/>
      <c r="AU102" s="3"/>
      <c r="AV102" s="1"/>
      <c r="AW102" s="2"/>
      <c r="AX102" s="3"/>
      <c r="AY102" s="3"/>
      <c r="AZ102" s="3"/>
      <c r="BA102" s="1"/>
      <c r="BB102" s="2"/>
      <c r="BC102" s="3"/>
      <c r="BD102" s="3"/>
      <c r="BE102" s="3"/>
      <c r="BF102" s="1"/>
      <c r="BG102" s="2"/>
      <c r="BH102" s="3"/>
      <c r="BI102" s="3"/>
      <c r="BJ102" s="3"/>
      <c r="BK102" s="1"/>
      <c r="BL102" s="2"/>
      <c r="BM102" s="3"/>
      <c r="BN102" s="3"/>
      <c r="BO102" s="3"/>
      <c r="BP102" s="1"/>
      <c r="BQ102" s="2"/>
      <c r="BR102" s="3"/>
      <c r="BS102" s="3"/>
      <c r="BT102" s="3"/>
      <c r="BU102" s="1"/>
      <c r="BV102" s="2"/>
      <c r="BW102" s="3"/>
      <c r="BX102" s="3"/>
      <c r="BY102" s="3"/>
      <c r="BZ102" s="1"/>
      <c r="CA102" s="2"/>
      <c r="CB102" s="3"/>
      <c r="CC102" s="3"/>
      <c r="CD102" s="3"/>
      <c r="CE102" s="1"/>
      <c r="CF102" s="2"/>
      <c r="CG102" s="3"/>
      <c r="CH102" s="3"/>
      <c r="CI102" s="3"/>
      <c r="CJ102" s="1"/>
      <c r="CK102" s="2"/>
      <c r="CL102" s="3"/>
      <c r="CM102" s="3"/>
      <c r="CN102" s="3"/>
      <c r="CO102" s="1"/>
      <c r="CP102" s="2"/>
      <c r="CQ102" s="3"/>
      <c r="CR102" s="3"/>
      <c r="CS102" s="3"/>
      <c r="CT102" s="1"/>
      <c r="CU102" s="2"/>
      <c r="CV102" s="3"/>
      <c r="CW102" s="3"/>
      <c r="CX102" s="3"/>
      <c r="CY102" s="1"/>
      <c r="CZ102" s="2"/>
      <c r="DA102" s="3"/>
      <c r="DB102" s="3"/>
      <c r="DC102" s="3"/>
      <c r="DD102" s="1"/>
      <c r="DE102" s="2"/>
      <c r="DF102" s="3"/>
      <c r="DG102" s="3"/>
      <c r="DH102" s="3"/>
      <c r="DI102" s="1"/>
      <c r="DJ102" s="2"/>
      <c r="DK102" s="3"/>
      <c r="DL102" s="3"/>
      <c r="DM102" s="3"/>
      <c r="DN102" s="1"/>
      <c r="DO102" s="2"/>
      <c r="DP102" s="3"/>
      <c r="DQ102" s="3"/>
      <c r="DR102" s="3"/>
      <c r="DS102" s="1"/>
      <c r="DT102" s="2"/>
      <c r="DU102" s="3"/>
      <c r="DV102" s="3"/>
      <c r="DW102" s="3"/>
      <c r="DX102" s="1"/>
      <c r="DY102" s="2"/>
      <c r="DZ102" s="3"/>
      <c r="EA102" s="3"/>
      <c r="EB102" s="3"/>
      <c r="EC102" s="1"/>
      <c r="ED102" s="2"/>
      <c r="EE102" s="115">
        <f t="shared" si="25"/>
        <v>-90000</v>
      </c>
      <c r="EF102" s="117"/>
    </row>
    <row r="103" spans="1:136" ht="13.8">
      <c r="A103" s="98" t="str">
        <f t="shared" si="24"/>
        <v>Pavla ŠmídováPoč. kol</v>
      </c>
      <c r="B103" s="99" t="s">
        <v>64</v>
      </c>
      <c r="C103" s="103">
        <f>Tabulka!B68</f>
        <v>0</v>
      </c>
      <c r="D103" s="104" t="s">
        <v>37</v>
      </c>
      <c r="E103" s="3"/>
      <c r="F103" s="3"/>
      <c r="G103" s="3"/>
      <c r="H103" s="1"/>
      <c r="I103" s="2"/>
      <c r="J103" s="3"/>
      <c r="K103" s="3"/>
      <c r="L103" s="3"/>
      <c r="M103" s="1"/>
      <c r="N103" s="2"/>
      <c r="O103" s="3"/>
      <c r="P103" s="3"/>
      <c r="Q103" s="3"/>
      <c r="R103" s="1"/>
      <c r="S103" s="2"/>
      <c r="T103" s="3"/>
      <c r="U103" s="3"/>
      <c r="V103" s="3"/>
      <c r="W103" s="1"/>
      <c r="X103" s="2"/>
      <c r="Y103" s="3"/>
      <c r="Z103" s="3"/>
      <c r="AA103" s="3"/>
      <c r="AB103" s="1"/>
      <c r="AC103" s="2"/>
      <c r="AD103" s="3"/>
      <c r="AE103" s="3"/>
      <c r="AF103" s="3"/>
      <c r="AG103" s="1"/>
      <c r="AH103" s="2"/>
      <c r="AI103" s="3"/>
      <c r="AJ103" s="3"/>
      <c r="AK103" s="3"/>
      <c r="AL103" s="1"/>
      <c r="AM103" s="2"/>
      <c r="AN103" s="3"/>
      <c r="AO103" s="3"/>
      <c r="AP103" s="3"/>
      <c r="AQ103" s="1"/>
      <c r="AR103" s="2"/>
      <c r="AS103" s="3"/>
      <c r="AT103" s="3"/>
      <c r="AU103" s="3"/>
      <c r="AV103" s="1"/>
      <c r="AW103" s="2"/>
      <c r="AX103" s="3"/>
      <c r="AY103" s="3"/>
      <c r="AZ103" s="3"/>
      <c r="BA103" s="1"/>
      <c r="BB103" s="2"/>
      <c r="BC103" s="3"/>
      <c r="BD103" s="3"/>
      <c r="BE103" s="3"/>
      <c r="BF103" s="1"/>
      <c r="BG103" s="2"/>
      <c r="BH103" s="3"/>
      <c r="BI103" s="3"/>
      <c r="BJ103" s="3"/>
      <c r="BK103" s="1"/>
      <c r="BL103" s="2"/>
      <c r="BM103" s="3"/>
      <c r="BN103" s="3"/>
      <c r="BO103" s="3"/>
      <c r="BP103" s="1"/>
      <c r="BQ103" s="2"/>
      <c r="BR103" s="3"/>
      <c r="BS103" s="3"/>
      <c r="BT103" s="3"/>
      <c r="BU103" s="1"/>
      <c r="BV103" s="2"/>
      <c r="BW103" s="3"/>
      <c r="BX103" s="3"/>
      <c r="BY103" s="3"/>
      <c r="BZ103" s="1"/>
      <c r="CA103" s="2"/>
      <c r="CB103" s="3"/>
      <c r="CC103" s="3"/>
      <c r="CD103" s="3"/>
      <c r="CE103" s="1"/>
      <c r="CF103" s="2"/>
      <c r="CG103" s="3"/>
      <c r="CH103" s="3"/>
      <c r="CI103" s="3"/>
      <c r="CJ103" s="1"/>
      <c r="CK103" s="2"/>
      <c r="CL103" s="3"/>
      <c r="CM103" s="3"/>
      <c r="CN103" s="3"/>
      <c r="CO103" s="1"/>
      <c r="CP103" s="2"/>
      <c r="CQ103" s="3"/>
      <c r="CR103" s="3"/>
      <c r="CS103" s="3"/>
      <c r="CT103" s="1"/>
      <c r="CU103" s="2"/>
      <c r="CV103" s="3"/>
      <c r="CW103" s="3"/>
      <c r="CX103" s="3"/>
      <c r="CY103" s="1"/>
      <c r="CZ103" s="2"/>
      <c r="DA103" s="3"/>
      <c r="DB103" s="3"/>
      <c r="DC103" s="3"/>
      <c r="DD103" s="1"/>
      <c r="DE103" s="2"/>
      <c r="DF103" s="3"/>
      <c r="DG103" s="3"/>
      <c r="DH103" s="3"/>
      <c r="DI103" s="1"/>
      <c r="DJ103" s="2"/>
      <c r="DK103" s="3"/>
      <c r="DL103" s="3"/>
      <c r="DM103" s="3"/>
      <c r="DN103" s="1"/>
      <c r="DO103" s="2"/>
      <c r="DP103" s="3"/>
      <c r="DQ103" s="3"/>
      <c r="DR103" s="3"/>
      <c r="DS103" s="1"/>
      <c r="DT103" s="2"/>
      <c r="DU103" s="3"/>
      <c r="DV103" s="3"/>
      <c r="DW103" s="3"/>
      <c r="DX103" s="1"/>
      <c r="DY103" s="2"/>
      <c r="DZ103" s="3"/>
      <c r="EA103" s="3"/>
      <c r="EB103" s="3"/>
      <c r="EC103" s="1"/>
      <c r="ED103" s="2"/>
      <c r="EE103" s="115">
        <f t="shared" si="25"/>
        <v>-90000</v>
      </c>
      <c r="EF103" s="117"/>
    </row>
    <row r="104" spans="1:136" ht="13.8">
      <c r="A104" s="98" t="str">
        <f t="shared" si="24"/>
        <v>Pavla ŠmídováPočet konečných bodů</v>
      </c>
      <c r="B104" s="99" t="s">
        <v>64</v>
      </c>
      <c r="C104" s="103"/>
      <c r="D104" s="104" t="s">
        <v>48</v>
      </c>
      <c r="E104" s="3"/>
      <c r="F104" s="3"/>
      <c r="G104" s="3"/>
      <c r="H104" s="1"/>
      <c r="I104" s="2"/>
      <c r="J104" s="3"/>
      <c r="K104" s="3"/>
      <c r="L104" s="3"/>
      <c r="M104" s="1"/>
      <c r="N104" s="2"/>
      <c r="O104" s="3"/>
      <c r="P104" s="3"/>
      <c r="Q104" s="3"/>
      <c r="R104" s="1"/>
      <c r="S104" s="2"/>
      <c r="T104" s="3"/>
      <c r="U104" s="3"/>
      <c r="V104" s="3"/>
      <c r="W104" s="1"/>
      <c r="X104" s="2"/>
      <c r="Y104" s="3"/>
      <c r="Z104" s="3"/>
      <c r="AA104" s="3"/>
      <c r="AB104" s="1"/>
      <c r="AC104" s="2"/>
      <c r="AD104" s="3"/>
      <c r="AE104" s="3"/>
      <c r="AF104" s="3"/>
      <c r="AG104" s="1"/>
      <c r="AH104" s="2"/>
      <c r="AI104" s="3"/>
      <c r="AJ104" s="3"/>
      <c r="AK104" s="3"/>
      <c r="AL104" s="1"/>
      <c r="AM104" s="2"/>
      <c r="AN104" s="3"/>
      <c r="AO104" s="3"/>
      <c r="AP104" s="3"/>
      <c r="AQ104" s="1"/>
      <c r="AR104" s="2"/>
      <c r="AS104" s="3"/>
      <c r="AT104" s="3"/>
      <c r="AU104" s="3"/>
      <c r="AV104" s="1"/>
      <c r="AW104" s="2"/>
      <c r="AX104" s="3"/>
      <c r="AY104" s="3"/>
      <c r="AZ104" s="3"/>
      <c r="BA104" s="1"/>
      <c r="BB104" s="2"/>
      <c r="BC104" s="3"/>
      <c r="BD104" s="3"/>
      <c r="BE104" s="3"/>
      <c r="BF104" s="1"/>
      <c r="BG104" s="2"/>
      <c r="BH104" s="3"/>
      <c r="BI104" s="3"/>
      <c r="BJ104" s="3"/>
      <c r="BK104" s="1"/>
      <c r="BL104" s="2"/>
      <c r="BM104" s="3"/>
      <c r="BN104" s="3"/>
      <c r="BO104" s="3"/>
      <c r="BP104" s="1"/>
      <c r="BQ104" s="2"/>
      <c r="BR104" s="3"/>
      <c r="BS104" s="3"/>
      <c r="BT104" s="3"/>
      <c r="BU104" s="1"/>
      <c r="BV104" s="2"/>
      <c r="BW104" s="3"/>
      <c r="BX104" s="3"/>
      <c r="BY104" s="3"/>
      <c r="BZ104" s="1"/>
      <c r="CA104" s="2"/>
      <c r="CB104" s="3"/>
      <c r="CC104" s="3"/>
      <c r="CD104" s="3"/>
      <c r="CE104" s="1"/>
      <c r="CF104" s="2"/>
      <c r="CG104" s="3"/>
      <c r="CH104" s="3"/>
      <c r="CI104" s="3"/>
      <c r="CJ104" s="1"/>
      <c r="CK104" s="2"/>
      <c r="CL104" s="3"/>
      <c r="CM104" s="3"/>
      <c r="CN104" s="3"/>
      <c r="CO104" s="1"/>
      <c r="CP104" s="2"/>
      <c r="CQ104" s="3"/>
      <c r="CR104" s="3"/>
      <c r="CS104" s="3"/>
      <c r="CT104" s="1"/>
      <c r="CU104" s="2"/>
      <c r="CV104" s="3"/>
      <c r="CW104" s="3"/>
      <c r="CX104" s="3"/>
      <c r="CY104" s="1"/>
      <c r="CZ104" s="2"/>
      <c r="DA104" s="3"/>
      <c r="DB104" s="3"/>
      <c r="DC104" s="3"/>
      <c r="DD104" s="1"/>
      <c r="DE104" s="2"/>
      <c r="DF104" s="3"/>
      <c r="DG104" s="3"/>
      <c r="DH104" s="3"/>
      <c r="DI104" s="1"/>
      <c r="DJ104" s="2"/>
      <c r="DK104" s="3"/>
      <c r="DL104" s="3"/>
      <c r="DM104" s="3"/>
      <c r="DN104" s="1"/>
      <c r="DO104" s="2"/>
      <c r="DP104" s="3"/>
      <c r="DQ104" s="3"/>
      <c r="DR104" s="3"/>
      <c r="DS104" s="1"/>
      <c r="DT104" s="2"/>
      <c r="DU104" s="3"/>
      <c r="DV104" s="3"/>
      <c r="DW104" s="3"/>
      <c r="DX104" s="1"/>
      <c r="DY104" s="2"/>
      <c r="DZ104" s="3"/>
      <c r="EA104" s="3"/>
      <c r="EB104" s="3"/>
      <c r="EC104" s="1"/>
      <c r="ED104" s="2"/>
      <c r="EE104" s="115">
        <f t="shared" si="25"/>
        <v>-90000</v>
      </c>
      <c r="EF104" s="117"/>
    </row>
    <row r="105" spans="1:136" ht="13.8">
      <c r="A105" s="98" t="str">
        <f t="shared" si="24"/>
        <v>Pavla ŠmídováPrůměr konečných bodů na kolo</v>
      </c>
      <c r="B105" s="99" t="s">
        <v>64</v>
      </c>
      <c r="C105" s="103"/>
      <c r="D105" s="105" t="s">
        <v>49</v>
      </c>
      <c r="E105" s="84" t="str">
        <f>IF(E104&lt;&gt;"",AVERAGE($E104:E104),"")</f>
        <v/>
      </c>
      <c r="F105" s="84" t="str">
        <f>IF(F104&lt;&gt;"",AVERAGE($E104:F104),"")</f>
        <v/>
      </c>
      <c r="G105" s="84" t="str">
        <f>IF(G104&lt;&gt;"",AVERAGE($E104:G104),"")</f>
        <v/>
      </c>
      <c r="H105" s="84" t="str">
        <f>IF(H104&lt;&gt;"",AVERAGE($E104:H104),"")</f>
        <v/>
      </c>
      <c r="I105" s="129" t="str">
        <f>IF(I104&lt;&gt;"",AVERAGE($E104:I104),"")</f>
        <v/>
      </c>
      <c r="J105" s="84" t="str">
        <f>IF(J104&lt;&gt;"",AVERAGE($E104:J104),"")</f>
        <v/>
      </c>
      <c r="K105" s="84" t="str">
        <f>IF(K104&lt;&gt;"",AVERAGE($E104:K104),"")</f>
        <v/>
      </c>
      <c r="L105" s="84" t="str">
        <f>IF(L104&lt;&gt;"",AVERAGE($E104:L104),"")</f>
        <v/>
      </c>
      <c r="M105" s="84" t="str">
        <f>IF(M104&lt;&gt;"",AVERAGE($E104:M104),"")</f>
        <v/>
      </c>
      <c r="N105" s="129" t="str">
        <f>IF(N104&lt;&gt;"",AVERAGE($E104:N104),"")</f>
        <v/>
      </c>
      <c r="O105" s="84" t="str">
        <f>IF(O104&lt;&gt;"",AVERAGE($E104:O104),"")</f>
        <v/>
      </c>
      <c r="P105" s="84" t="str">
        <f>IF(P104&lt;&gt;"",AVERAGE($E104:P104),"")</f>
        <v/>
      </c>
      <c r="Q105" s="84" t="str">
        <f>IF(Q104&lt;&gt;"",AVERAGE($E104:Q104),"")</f>
        <v/>
      </c>
      <c r="R105" s="84" t="str">
        <f>IF(R104&lt;&gt;"",AVERAGE($E104:R104),"")</f>
        <v/>
      </c>
      <c r="S105" s="129" t="str">
        <f>IF(S104&lt;&gt;"",AVERAGE($E104:S104),"")</f>
        <v/>
      </c>
      <c r="T105" s="84" t="str">
        <f>IF(T104&lt;&gt;"",AVERAGE($E104:T104),"")</f>
        <v/>
      </c>
      <c r="U105" s="84" t="str">
        <f>IF(U104&lt;&gt;"",AVERAGE($E104:U104),"")</f>
        <v/>
      </c>
      <c r="V105" s="84" t="str">
        <f>IF(V104&lt;&gt;"",AVERAGE($E104:V104),"")</f>
        <v/>
      </c>
      <c r="W105" s="84" t="str">
        <f>IF(W104&lt;&gt;"",AVERAGE($E104:W104),"")</f>
        <v/>
      </c>
      <c r="X105" s="129" t="str">
        <f>IF(X104&lt;&gt;"",AVERAGE($E104:X104),"")</f>
        <v/>
      </c>
      <c r="Y105" s="84" t="str">
        <f>IF(Y104&lt;&gt;"",AVERAGE($E104:Y104),"")</f>
        <v/>
      </c>
      <c r="Z105" s="84" t="str">
        <f>IF(Z104&lt;&gt;"",AVERAGE($E104:Z104),"")</f>
        <v/>
      </c>
      <c r="AA105" s="84" t="str">
        <f>IF(AA104&lt;&gt;"",AVERAGE($E104:AA104),"")</f>
        <v/>
      </c>
      <c r="AB105" s="84" t="str">
        <f>IF(AB104&lt;&gt;"",AVERAGE($E104:AB104),"")</f>
        <v/>
      </c>
      <c r="AC105" s="129" t="str">
        <f>IF(AC104&lt;&gt;"",AVERAGE($E104:AC104),"")</f>
        <v/>
      </c>
      <c r="AD105" s="84" t="str">
        <f>IF(AD104&lt;&gt;"",AVERAGE($E104:AD104),"")</f>
        <v/>
      </c>
      <c r="AE105" s="84" t="str">
        <f>IF(AE104&lt;&gt;"",AVERAGE($E104:AE104),"")</f>
        <v/>
      </c>
      <c r="AF105" s="84" t="str">
        <f>IF(AF104&lt;&gt;"",AVERAGE($E104:AF104),"")</f>
        <v/>
      </c>
      <c r="AG105" s="84" t="str">
        <f>IF(AG104&lt;&gt;"",AVERAGE($E104:AG104),"")</f>
        <v/>
      </c>
      <c r="AH105" s="129" t="str">
        <f>IF(AH104&lt;&gt;"",AVERAGE($E104:AH104),"")</f>
        <v/>
      </c>
      <c r="AI105" s="84" t="str">
        <f>IF(AI104&lt;&gt;"",AVERAGE($E104:AI104),"")</f>
        <v/>
      </c>
      <c r="AJ105" s="84" t="str">
        <f>IF(AJ104&lt;&gt;"",AVERAGE($E104:AJ104),"")</f>
        <v/>
      </c>
      <c r="AK105" s="84" t="str">
        <f>IF(AK104&lt;&gt;"",AVERAGE($E104:AK104),"")</f>
        <v/>
      </c>
      <c r="AL105" s="84" t="str">
        <f>IF(AL104&lt;&gt;"",AVERAGE($E104:AL104),"")</f>
        <v/>
      </c>
      <c r="AM105" s="129" t="str">
        <f>IF(AM104&lt;&gt;"",AVERAGE($E104:AM104),"")</f>
        <v/>
      </c>
      <c r="AN105" s="84" t="str">
        <f>IF(AN104&lt;&gt;"",AVERAGE($E104:AN104),"")</f>
        <v/>
      </c>
      <c r="AO105" s="84" t="str">
        <f>IF(AO104&lt;&gt;"",AVERAGE($E104:AO104),"")</f>
        <v/>
      </c>
      <c r="AP105" s="84" t="str">
        <f>IF(AP104&lt;&gt;"",AVERAGE($E104:AP104),"")</f>
        <v/>
      </c>
      <c r="AQ105" s="84" t="str">
        <f>IF(AQ104&lt;&gt;"",AVERAGE($E104:AQ104),"")</f>
        <v/>
      </c>
      <c r="AR105" s="129" t="str">
        <f>IF(AR104&lt;&gt;"",AVERAGE($E104:AR104),"")</f>
        <v/>
      </c>
      <c r="AS105" s="84" t="str">
        <f>IF(AS104&lt;&gt;"",AVERAGE($E104:AS104),"")</f>
        <v/>
      </c>
      <c r="AT105" s="84" t="str">
        <f>IF(AT104&lt;&gt;"",AVERAGE($E104:AT104),"")</f>
        <v/>
      </c>
      <c r="AU105" s="84" t="str">
        <f>IF(AU104&lt;&gt;"",AVERAGE($E104:AU104),"")</f>
        <v/>
      </c>
      <c r="AV105" s="84" t="str">
        <f>IF(AV104&lt;&gt;"",AVERAGE($E104:AV104),"")</f>
        <v/>
      </c>
      <c r="AW105" s="129" t="str">
        <f>IF(AW104&lt;&gt;"",AVERAGE($E104:AW104),"")</f>
        <v/>
      </c>
      <c r="AX105" s="84" t="str">
        <f>IF(AX104&lt;&gt;"",AVERAGE($E104:AX104),"")</f>
        <v/>
      </c>
      <c r="AY105" s="84" t="str">
        <f>IF(AY104&lt;&gt;"",AVERAGE($E104:AY104),"")</f>
        <v/>
      </c>
      <c r="AZ105" s="84" t="str">
        <f>IF(AZ104&lt;&gt;"",AVERAGE($E104:AZ104),"")</f>
        <v/>
      </c>
      <c r="BA105" s="84" t="str">
        <f>IF(BA104&lt;&gt;"",AVERAGE($E104:BA104),"")</f>
        <v/>
      </c>
      <c r="BB105" s="129" t="str">
        <f>IF(BB104&lt;&gt;"",AVERAGE($E104:BB104),"")</f>
        <v/>
      </c>
      <c r="BC105" s="84" t="str">
        <f>IF(BC104&lt;&gt;"",AVERAGE($E104:BC104),"")</f>
        <v/>
      </c>
      <c r="BD105" s="84" t="str">
        <f>IF(BD104&lt;&gt;"",AVERAGE($E104:BD104),"")</f>
        <v/>
      </c>
      <c r="BE105" s="84" t="str">
        <f>IF(BE104&lt;&gt;"",AVERAGE($E104:BE104),"")</f>
        <v/>
      </c>
      <c r="BF105" s="84" t="str">
        <f>IF(BF104&lt;&gt;"",AVERAGE($E104:BF104),"")</f>
        <v/>
      </c>
      <c r="BG105" s="129" t="str">
        <f>IF(BG104&lt;&gt;"",AVERAGE($E104:BG104),"")</f>
        <v/>
      </c>
      <c r="BH105" s="84" t="str">
        <f>IF(BH104&lt;&gt;"",AVERAGE($E104:BH104),"")</f>
        <v/>
      </c>
      <c r="BI105" s="84" t="str">
        <f>IF(BI104&lt;&gt;"",AVERAGE($E104:BI104),"")</f>
        <v/>
      </c>
      <c r="BJ105" s="84" t="str">
        <f>IF(BJ104&lt;&gt;"",AVERAGE($E104:BJ104),"")</f>
        <v/>
      </c>
      <c r="BK105" s="84" t="str">
        <f>IF(BK104&lt;&gt;"",AVERAGE($E104:BK104),"")</f>
        <v/>
      </c>
      <c r="BL105" s="129" t="str">
        <f>IF(BL104&lt;&gt;"",AVERAGE($E104:BL104),"")</f>
        <v/>
      </c>
      <c r="BM105" s="84" t="str">
        <f>IF(BM104&lt;&gt;"",AVERAGE($E104:BM104),"")</f>
        <v/>
      </c>
      <c r="BN105" s="84" t="str">
        <f>IF(BN104&lt;&gt;"",AVERAGE($E104:BN104),"")</f>
        <v/>
      </c>
      <c r="BO105" s="84" t="str">
        <f>IF(BO104&lt;&gt;"",AVERAGE($E104:BO104),"")</f>
        <v/>
      </c>
      <c r="BP105" s="84" t="str">
        <f>IF(BP104&lt;&gt;"",AVERAGE($E104:BP104),"")</f>
        <v/>
      </c>
      <c r="BQ105" s="129" t="str">
        <f>IF(BQ104&lt;&gt;"",AVERAGE($E104:BQ104),"")</f>
        <v/>
      </c>
      <c r="BR105" s="84" t="str">
        <f>IF(BR104&lt;&gt;"",AVERAGE($E104:BR104),"")</f>
        <v/>
      </c>
      <c r="BS105" s="84" t="str">
        <f>IF(BS104&lt;&gt;"",AVERAGE($E104:BS104),"")</f>
        <v/>
      </c>
      <c r="BT105" s="84" t="str">
        <f>IF(BT104&lt;&gt;"",AVERAGE($E104:BT104),"")</f>
        <v/>
      </c>
      <c r="BU105" s="84" t="str">
        <f>IF(BU104&lt;&gt;"",AVERAGE($E104:BU104),"")</f>
        <v/>
      </c>
      <c r="BV105" s="129" t="str">
        <f>IF(BV104&lt;&gt;"",AVERAGE($E104:BV104),"")</f>
        <v/>
      </c>
      <c r="BW105" s="84" t="str">
        <f>IF(BW104&lt;&gt;"",AVERAGE($E104:BW104),"")</f>
        <v/>
      </c>
      <c r="BX105" s="84" t="str">
        <f>IF(BX104&lt;&gt;"",AVERAGE($E104:BX104),"")</f>
        <v/>
      </c>
      <c r="BY105" s="84" t="str">
        <f>IF(BY104&lt;&gt;"",AVERAGE($E104:BY104),"")</f>
        <v/>
      </c>
      <c r="BZ105" s="84" t="str">
        <f>IF(BZ104&lt;&gt;"",AVERAGE($E104:BZ104),"")</f>
        <v/>
      </c>
      <c r="CA105" s="129" t="str">
        <f>IF(CA104&lt;&gt;"",AVERAGE($E104:CA104),"")</f>
        <v/>
      </c>
      <c r="CB105" s="84" t="str">
        <f>IF(CB104&lt;&gt;"",AVERAGE($E104:CB104),"")</f>
        <v/>
      </c>
      <c r="CC105" s="84" t="str">
        <f>IF(CC104&lt;&gt;"",AVERAGE($E104:CC104),"")</f>
        <v/>
      </c>
      <c r="CD105" s="84" t="str">
        <f>IF(CD104&lt;&gt;"",AVERAGE($E104:CD104),"")</f>
        <v/>
      </c>
      <c r="CE105" s="84" t="str">
        <f>IF(CE104&lt;&gt;"",AVERAGE($E104:CE104),"")</f>
        <v/>
      </c>
      <c r="CF105" s="129" t="str">
        <f>IF(CF104&lt;&gt;"",AVERAGE($E104:CF104),"")</f>
        <v/>
      </c>
      <c r="CG105" s="84" t="str">
        <f>IF(CG104&lt;&gt;"",AVERAGE($E104:CG104),"")</f>
        <v/>
      </c>
      <c r="CH105" s="84" t="str">
        <f>IF(CH104&lt;&gt;"",AVERAGE($E104:CH104),"")</f>
        <v/>
      </c>
      <c r="CI105" s="84" t="str">
        <f>IF(CI104&lt;&gt;"",AVERAGE($E104:CI104),"")</f>
        <v/>
      </c>
      <c r="CJ105" s="84" t="str">
        <f>IF(CJ104&lt;&gt;"",AVERAGE($E104:CJ104),"")</f>
        <v/>
      </c>
      <c r="CK105" s="129" t="str">
        <f>IF(CK104&lt;&gt;"",AVERAGE($E104:CK104),"")</f>
        <v/>
      </c>
      <c r="CL105" s="84" t="str">
        <f>IF(CL104&lt;&gt;"",AVERAGE($E104:CL104),"")</f>
        <v/>
      </c>
      <c r="CM105" s="84" t="str">
        <f>IF(CM104&lt;&gt;"",AVERAGE($E104:CM104),"")</f>
        <v/>
      </c>
      <c r="CN105" s="84" t="str">
        <f>IF(CN104&lt;&gt;"",AVERAGE($E104:CN104),"")</f>
        <v/>
      </c>
      <c r="CO105" s="84" t="str">
        <f>IF(CO104&lt;&gt;"",AVERAGE($E104:CO104),"")</f>
        <v/>
      </c>
      <c r="CP105" s="129" t="str">
        <f>IF(CP104&lt;&gt;"",AVERAGE($E104:CP104),"")</f>
        <v/>
      </c>
      <c r="CQ105" s="84" t="str">
        <f>IF(CQ104&lt;&gt;"",AVERAGE($E104:CQ104),"")</f>
        <v/>
      </c>
      <c r="CR105" s="84" t="str">
        <f>IF(CR104&lt;&gt;"",AVERAGE($E104:CR104),"")</f>
        <v/>
      </c>
      <c r="CS105" s="84" t="str">
        <f>IF(CS104&lt;&gt;"",AVERAGE($E104:CS104),"")</f>
        <v/>
      </c>
      <c r="CT105" s="84" t="str">
        <f>IF(CT104&lt;&gt;"",AVERAGE($E104:CT104),"")</f>
        <v/>
      </c>
      <c r="CU105" s="129" t="str">
        <f>IF(CU104&lt;&gt;"",AVERAGE($E104:CU104),"")</f>
        <v/>
      </c>
      <c r="CV105" s="84" t="str">
        <f>IF(CV104&lt;&gt;"",AVERAGE($E104:CV104),"")</f>
        <v/>
      </c>
      <c r="CW105" s="84" t="str">
        <f>IF(CW104&lt;&gt;"",AVERAGE($E104:CW104),"")</f>
        <v/>
      </c>
      <c r="CX105" s="84" t="str">
        <f>IF(CX104&lt;&gt;"",AVERAGE($E104:CX104),"")</f>
        <v/>
      </c>
      <c r="CY105" s="84" t="str">
        <f>IF(CY104&lt;&gt;"",AVERAGE($E104:CY104),"")</f>
        <v/>
      </c>
      <c r="CZ105" s="129" t="str">
        <f>IF(CZ104&lt;&gt;"",AVERAGE($E104:CZ104),"")</f>
        <v/>
      </c>
      <c r="DA105" s="84" t="str">
        <f>IF(DA104&lt;&gt;"",AVERAGE($E104:DA104),"")</f>
        <v/>
      </c>
      <c r="DB105" s="84" t="str">
        <f>IF(DB104&lt;&gt;"",AVERAGE($E104:DB104),"")</f>
        <v/>
      </c>
      <c r="DC105" s="84" t="str">
        <f>IF(DC104&lt;&gt;"",AVERAGE($E104:DC104),"")</f>
        <v/>
      </c>
      <c r="DD105" s="84" t="str">
        <f>IF(DD104&lt;&gt;"",AVERAGE($E104:DD104),"")</f>
        <v/>
      </c>
      <c r="DE105" s="129" t="str">
        <f>IF(DE104&lt;&gt;"",AVERAGE($E104:DE104),"")</f>
        <v/>
      </c>
      <c r="DF105" s="84" t="str">
        <f>IF(DF104&lt;&gt;"",AVERAGE($E104:DF104),"")</f>
        <v/>
      </c>
      <c r="DG105" s="84" t="str">
        <f>IF(DG104&lt;&gt;"",AVERAGE($E104:DG104),"")</f>
        <v/>
      </c>
      <c r="DH105" s="84" t="str">
        <f>IF(DH104&lt;&gt;"",AVERAGE($E104:DH104),"")</f>
        <v/>
      </c>
      <c r="DI105" s="84" t="str">
        <f>IF(DI104&lt;&gt;"",AVERAGE($E104:DI104),"")</f>
        <v/>
      </c>
      <c r="DJ105" s="129" t="str">
        <f>IF(DJ104&lt;&gt;"",AVERAGE($E104:DJ104),"")</f>
        <v/>
      </c>
      <c r="DK105" s="84" t="str">
        <f>IF(DK104&lt;&gt;"",AVERAGE($E104:DK104),"")</f>
        <v/>
      </c>
      <c r="DL105" s="84" t="str">
        <f>IF(DL104&lt;&gt;"",AVERAGE($E104:DL104),"")</f>
        <v/>
      </c>
      <c r="DM105" s="84" t="str">
        <f>IF(DM104&lt;&gt;"",AVERAGE($E104:DM104),"")</f>
        <v/>
      </c>
      <c r="DN105" s="84" t="str">
        <f>IF(DN104&lt;&gt;"",AVERAGE($E104:DN104),"")</f>
        <v/>
      </c>
      <c r="DO105" s="129" t="str">
        <f>IF(DO104&lt;&gt;"",AVERAGE($E104:DO104),"")</f>
        <v/>
      </c>
      <c r="DP105" s="84" t="str">
        <f>IF(DP104&lt;&gt;"",AVERAGE($E104:DP104),"")</f>
        <v/>
      </c>
      <c r="DQ105" s="84" t="str">
        <f>IF(DQ104&lt;&gt;"",AVERAGE($E104:DQ104),"")</f>
        <v/>
      </c>
      <c r="DR105" s="84" t="str">
        <f>IF(DR104&lt;&gt;"",AVERAGE($E104:DR104),"")</f>
        <v/>
      </c>
      <c r="DS105" s="84" t="str">
        <f>IF(DS104&lt;&gt;"",AVERAGE($E104:DS104),"")</f>
        <v/>
      </c>
      <c r="DT105" s="129" t="str">
        <f>IF(DT104&lt;&gt;"",AVERAGE($E104:DT104),"")</f>
        <v/>
      </c>
      <c r="DU105" s="84" t="str">
        <f>IF(DU104&lt;&gt;"",AVERAGE($E104:DU104),"")</f>
        <v/>
      </c>
      <c r="DV105" s="84" t="str">
        <f>IF(DV104&lt;&gt;"",AVERAGE($E104:DV104),"")</f>
        <v/>
      </c>
      <c r="DW105" s="84" t="str">
        <f>IF(DW104&lt;&gt;"",AVERAGE($E104:DW104),"")</f>
        <v/>
      </c>
      <c r="DX105" s="84" t="str">
        <f>IF(DX104&lt;&gt;"",AVERAGE($E104:DX104),"")</f>
        <v/>
      </c>
      <c r="DY105" s="129" t="str">
        <f>IF(DY104&lt;&gt;"",AVERAGE($E104:DY104),"")</f>
        <v/>
      </c>
      <c r="DZ105" s="84" t="str">
        <f>IF(DZ104&lt;&gt;"",AVERAGE($E104:DZ104),"")</f>
        <v/>
      </c>
      <c r="EA105" s="84" t="str">
        <f>IF(EA104&lt;&gt;"",AVERAGE($E104:EA104),"")</f>
        <v/>
      </c>
      <c r="EB105" s="84" t="str">
        <f>IF(EB104&lt;&gt;"",AVERAGE($E104:EB104),"")</f>
        <v/>
      </c>
      <c r="EC105" s="84" t="str">
        <f>IF(EC104&lt;&gt;"",AVERAGE($E104:EC104),"")</f>
        <v/>
      </c>
      <c r="ED105" s="129" t="str">
        <f>IF(ED104&lt;&gt;"",AVERAGE($E104:ED104),"")</f>
        <v/>
      </c>
      <c r="EE105" s="118">
        <f>IF(OR(SUM(Pavla_Šmídová)&lt;1),-90000,EE104/COUNT(E104:ED104))</f>
        <v>-90000</v>
      </c>
      <c r="EF105" s="119"/>
    </row>
    <row r="106" spans="1:136" ht="14.4" thickBot="1">
      <c r="A106" s="98" t="str">
        <f t="shared" si="24"/>
        <v>Pavla ŠmídováPočet šipek</v>
      </c>
      <c r="B106" s="99" t="s">
        <v>64</v>
      </c>
      <c r="C106" s="106"/>
      <c r="D106" s="70" t="s">
        <v>44</v>
      </c>
      <c r="E106" s="4"/>
      <c r="F106" s="4"/>
      <c r="G106" s="4"/>
      <c r="H106" s="4"/>
      <c r="I106" s="5"/>
      <c r="J106" s="4"/>
      <c r="K106" s="4"/>
      <c r="L106" s="4"/>
      <c r="M106" s="4"/>
      <c r="N106" s="5"/>
      <c r="O106" s="4"/>
      <c r="P106" s="4"/>
      <c r="Q106" s="4"/>
      <c r="R106" s="4"/>
      <c r="S106" s="5"/>
      <c r="T106" s="4"/>
      <c r="U106" s="4"/>
      <c r="V106" s="4"/>
      <c r="W106" s="4"/>
      <c r="X106" s="5"/>
      <c r="Y106" s="4"/>
      <c r="Z106" s="4"/>
      <c r="AA106" s="4"/>
      <c r="AB106" s="4"/>
      <c r="AC106" s="5"/>
      <c r="AD106" s="4"/>
      <c r="AE106" s="4"/>
      <c r="AF106" s="4"/>
      <c r="AG106" s="4"/>
      <c r="AH106" s="5"/>
      <c r="AI106" s="4"/>
      <c r="AJ106" s="4"/>
      <c r="AK106" s="4"/>
      <c r="AL106" s="4"/>
      <c r="AM106" s="5"/>
      <c r="AN106" s="4"/>
      <c r="AO106" s="4"/>
      <c r="AP106" s="4"/>
      <c r="AQ106" s="4"/>
      <c r="AR106" s="5"/>
      <c r="AS106" s="4"/>
      <c r="AT106" s="4"/>
      <c r="AU106" s="4"/>
      <c r="AV106" s="4"/>
      <c r="AW106" s="5"/>
      <c r="AX106" s="4"/>
      <c r="AY106" s="4"/>
      <c r="AZ106" s="4"/>
      <c r="BA106" s="4"/>
      <c r="BB106" s="5"/>
      <c r="BC106" s="4"/>
      <c r="BD106" s="4"/>
      <c r="BE106" s="4"/>
      <c r="BF106" s="4"/>
      <c r="BG106" s="5"/>
      <c r="BH106" s="4"/>
      <c r="BI106" s="4"/>
      <c r="BJ106" s="4"/>
      <c r="BK106" s="4"/>
      <c r="BL106" s="5"/>
      <c r="BM106" s="4"/>
      <c r="BN106" s="4"/>
      <c r="BO106" s="4"/>
      <c r="BP106" s="4"/>
      <c r="BQ106" s="5"/>
      <c r="BR106" s="4"/>
      <c r="BS106" s="4"/>
      <c r="BT106" s="4"/>
      <c r="BU106" s="4"/>
      <c r="BV106" s="5"/>
      <c r="BW106" s="4"/>
      <c r="BX106" s="4"/>
      <c r="BY106" s="4"/>
      <c r="BZ106" s="4"/>
      <c r="CA106" s="5"/>
      <c r="CB106" s="4"/>
      <c r="CC106" s="4"/>
      <c r="CD106" s="4"/>
      <c r="CE106" s="4"/>
      <c r="CF106" s="5"/>
      <c r="CG106" s="4"/>
      <c r="CH106" s="4"/>
      <c r="CI106" s="4"/>
      <c r="CJ106" s="4"/>
      <c r="CK106" s="5"/>
      <c r="CL106" s="4"/>
      <c r="CM106" s="4"/>
      <c r="CN106" s="4"/>
      <c r="CO106" s="4"/>
      <c r="CP106" s="5"/>
      <c r="CQ106" s="4"/>
      <c r="CR106" s="4"/>
      <c r="CS106" s="4"/>
      <c r="CT106" s="4"/>
      <c r="CU106" s="5"/>
      <c r="CV106" s="4"/>
      <c r="CW106" s="4"/>
      <c r="CX106" s="4"/>
      <c r="CY106" s="4"/>
      <c r="CZ106" s="5"/>
      <c r="DA106" s="4"/>
      <c r="DB106" s="4"/>
      <c r="DC106" s="4"/>
      <c r="DD106" s="4"/>
      <c r="DE106" s="5"/>
      <c r="DF106" s="4"/>
      <c r="DG106" s="4"/>
      <c r="DH106" s="4"/>
      <c r="DI106" s="4"/>
      <c r="DJ106" s="5"/>
      <c r="DK106" s="4"/>
      <c r="DL106" s="4"/>
      <c r="DM106" s="4"/>
      <c r="DN106" s="4"/>
      <c r="DO106" s="5"/>
      <c r="DP106" s="4"/>
      <c r="DQ106" s="4"/>
      <c r="DR106" s="4"/>
      <c r="DS106" s="4"/>
      <c r="DT106" s="5"/>
      <c r="DU106" s="4"/>
      <c r="DV106" s="4"/>
      <c r="DW106" s="4"/>
      <c r="DX106" s="4"/>
      <c r="DY106" s="5"/>
      <c r="DZ106" s="4"/>
      <c r="EA106" s="4"/>
      <c r="EB106" s="4"/>
      <c r="EC106" s="4"/>
      <c r="ED106" s="5"/>
      <c r="EE106" s="120">
        <f>IF(OR(SUM(Pavla_Šmídová)&lt;1),-90000,SUM(E106:ED106))</f>
        <v>-90000</v>
      </c>
      <c r="EF106" s="121"/>
    </row>
    <row r="107" spans="1:136" ht="14.4" thickTop="1">
      <c r="A107" s="98" t="str">
        <f t="shared" ref="A107:A114" si="26">CONCATENATE($C$108," ",$C$109,D107)</f>
        <v>Náhrad 1Výhry</v>
      </c>
      <c r="B107" s="99" t="s">
        <v>65</v>
      </c>
      <c r="C107" s="77">
        <f>Tabulka!B69</f>
        <v>0</v>
      </c>
      <c r="D107" s="77" t="s">
        <v>23</v>
      </c>
      <c r="E107" s="24"/>
      <c r="F107" s="24"/>
      <c r="G107" s="24"/>
      <c r="H107" s="24"/>
      <c r="I107" s="25"/>
      <c r="J107" s="24"/>
      <c r="K107" s="24"/>
      <c r="L107" s="24"/>
      <c r="M107" s="24"/>
      <c r="N107" s="25"/>
      <c r="O107" s="24"/>
      <c r="P107" s="24"/>
      <c r="Q107" s="24"/>
      <c r="R107" s="24"/>
      <c r="S107" s="25"/>
      <c r="T107" s="24"/>
      <c r="U107" s="24"/>
      <c r="V107" s="24"/>
      <c r="W107" s="24"/>
      <c r="X107" s="25"/>
      <c r="Y107" s="24"/>
      <c r="Z107" s="24"/>
      <c r="AA107" s="24"/>
      <c r="AB107" s="24"/>
      <c r="AC107" s="25"/>
      <c r="AD107" s="24"/>
      <c r="AE107" s="24"/>
      <c r="AF107" s="24"/>
      <c r="AG107" s="24"/>
      <c r="AH107" s="25"/>
      <c r="AI107" s="24"/>
      <c r="AJ107" s="24"/>
      <c r="AK107" s="24"/>
      <c r="AL107" s="24"/>
      <c r="AM107" s="25"/>
      <c r="AN107" s="24"/>
      <c r="AO107" s="24"/>
      <c r="AP107" s="24"/>
      <c r="AQ107" s="24"/>
      <c r="AR107" s="25"/>
      <c r="AS107" s="24"/>
      <c r="AT107" s="24"/>
      <c r="AU107" s="24"/>
      <c r="AV107" s="24"/>
      <c r="AW107" s="25"/>
      <c r="AX107" s="24"/>
      <c r="AY107" s="24"/>
      <c r="AZ107" s="24"/>
      <c r="BA107" s="24"/>
      <c r="BB107" s="25"/>
      <c r="BC107" s="24"/>
      <c r="BD107" s="24"/>
      <c r="BE107" s="24"/>
      <c r="BF107" s="24"/>
      <c r="BG107" s="25"/>
      <c r="BH107" s="24"/>
      <c r="BI107" s="24"/>
      <c r="BJ107" s="24"/>
      <c r="BK107" s="24"/>
      <c r="BL107" s="25"/>
      <c r="BM107" s="24"/>
      <c r="BN107" s="24"/>
      <c r="BO107" s="24"/>
      <c r="BP107" s="24"/>
      <c r="BQ107" s="25"/>
      <c r="BR107" s="24"/>
      <c r="BS107" s="24"/>
      <c r="BT107" s="24"/>
      <c r="BU107" s="24"/>
      <c r="BV107" s="25"/>
      <c r="BW107" s="24"/>
      <c r="BX107" s="24"/>
      <c r="BY107" s="24"/>
      <c r="BZ107" s="24"/>
      <c r="CA107" s="25"/>
      <c r="CB107" s="24"/>
      <c r="CC107" s="24"/>
      <c r="CD107" s="24"/>
      <c r="CE107" s="24"/>
      <c r="CF107" s="25"/>
      <c r="CG107" s="24"/>
      <c r="CH107" s="24"/>
      <c r="CI107" s="24"/>
      <c r="CJ107" s="24"/>
      <c r="CK107" s="25"/>
      <c r="CL107" s="24"/>
      <c r="CM107" s="24"/>
      <c r="CN107" s="24"/>
      <c r="CO107" s="24"/>
      <c r="CP107" s="25"/>
      <c r="CQ107" s="24"/>
      <c r="CR107" s="24"/>
      <c r="CS107" s="24"/>
      <c r="CT107" s="24"/>
      <c r="CU107" s="25"/>
      <c r="CV107" s="24"/>
      <c r="CW107" s="24"/>
      <c r="CX107" s="24"/>
      <c r="CY107" s="24"/>
      <c r="CZ107" s="25"/>
      <c r="DA107" s="24"/>
      <c r="DB107" s="24"/>
      <c r="DC107" s="24"/>
      <c r="DD107" s="24"/>
      <c r="DE107" s="25"/>
      <c r="DF107" s="24"/>
      <c r="DG107" s="24"/>
      <c r="DH107" s="24"/>
      <c r="DI107" s="24"/>
      <c r="DJ107" s="25"/>
      <c r="DK107" s="24"/>
      <c r="DL107" s="24"/>
      <c r="DM107" s="24"/>
      <c r="DN107" s="24"/>
      <c r="DO107" s="25"/>
      <c r="DP107" s="24"/>
      <c r="DQ107" s="24"/>
      <c r="DR107" s="24"/>
      <c r="DS107" s="24"/>
      <c r="DT107" s="25"/>
      <c r="DU107" s="24"/>
      <c r="DV107" s="24"/>
      <c r="DW107" s="24"/>
      <c r="DX107" s="24"/>
      <c r="DY107" s="25"/>
      <c r="DZ107" s="24"/>
      <c r="EA107" s="24"/>
      <c r="EB107" s="24"/>
      <c r="EC107" s="24"/>
      <c r="ED107" s="25"/>
      <c r="EE107" s="122">
        <f t="shared" ref="EE107:EE112" si="27">IF(SUM(Náhrad_1)&lt;1,-90000,SUM(C107:ED107))</f>
        <v>-90000</v>
      </c>
      <c r="EF107" s="123"/>
    </row>
    <row r="108" spans="1:136" ht="13.8">
      <c r="A108" s="98" t="str">
        <f t="shared" si="26"/>
        <v>Náhrad 1Prohry</v>
      </c>
      <c r="B108" s="99" t="s">
        <v>65</v>
      </c>
      <c r="C108" s="82" t="str">
        <f>Tabulka!B70</f>
        <v>Náhrad</v>
      </c>
      <c r="D108" s="107" t="s">
        <v>24</v>
      </c>
      <c r="E108" s="26"/>
      <c r="F108" s="26"/>
      <c r="G108" s="26"/>
      <c r="H108" s="26"/>
      <c r="I108" s="27"/>
      <c r="J108" s="26"/>
      <c r="K108" s="26"/>
      <c r="L108" s="26"/>
      <c r="M108" s="26"/>
      <c r="N108" s="27"/>
      <c r="O108" s="26"/>
      <c r="P108" s="26"/>
      <c r="Q108" s="26"/>
      <c r="R108" s="26"/>
      <c r="S108" s="27"/>
      <c r="T108" s="26"/>
      <c r="U108" s="26"/>
      <c r="V108" s="26"/>
      <c r="W108" s="26"/>
      <c r="X108" s="27"/>
      <c r="Y108" s="26"/>
      <c r="Z108" s="26"/>
      <c r="AA108" s="26"/>
      <c r="AB108" s="26"/>
      <c r="AC108" s="27"/>
      <c r="AD108" s="26"/>
      <c r="AE108" s="26"/>
      <c r="AF108" s="26"/>
      <c r="AG108" s="26"/>
      <c r="AH108" s="27"/>
      <c r="AI108" s="26"/>
      <c r="AJ108" s="26"/>
      <c r="AK108" s="26"/>
      <c r="AL108" s="26"/>
      <c r="AM108" s="27"/>
      <c r="AN108" s="26"/>
      <c r="AO108" s="26"/>
      <c r="AP108" s="26"/>
      <c r="AQ108" s="26"/>
      <c r="AR108" s="27"/>
      <c r="AS108" s="26"/>
      <c r="AT108" s="26"/>
      <c r="AU108" s="26"/>
      <c r="AV108" s="26"/>
      <c r="AW108" s="27"/>
      <c r="AX108" s="26"/>
      <c r="AY108" s="26"/>
      <c r="AZ108" s="26"/>
      <c r="BA108" s="26"/>
      <c r="BB108" s="27"/>
      <c r="BC108" s="26"/>
      <c r="BD108" s="26"/>
      <c r="BE108" s="26"/>
      <c r="BF108" s="26"/>
      <c r="BG108" s="27"/>
      <c r="BH108" s="26"/>
      <c r="BI108" s="26"/>
      <c r="BJ108" s="26"/>
      <c r="BK108" s="26"/>
      <c r="BL108" s="27"/>
      <c r="BM108" s="26"/>
      <c r="BN108" s="26"/>
      <c r="BO108" s="26"/>
      <c r="BP108" s="26"/>
      <c r="BQ108" s="27"/>
      <c r="BR108" s="26"/>
      <c r="BS108" s="26"/>
      <c r="BT108" s="26"/>
      <c r="BU108" s="26"/>
      <c r="BV108" s="27"/>
      <c r="BW108" s="26"/>
      <c r="BX108" s="26"/>
      <c r="BY108" s="26"/>
      <c r="BZ108" s="26"/>
      <c r="CA108" s="27"/>
      <c r="CB108" s="26"/>
      <c r="CC108" s="26"/>
      <c r="CD108" s="26"/>
      <c r="CE108" s="26"/>
      <c r="CF108" s="27"/>
      <c r="CG108" s="26"/>
      <c r="CH108" s="26"/>
      <c r="CI108" s="26"/>
      <c r="CJ108" s="26"/>
      <c r="CK108" s="27"/>
      <c r="CL108" s="26"/>
      <c r="CM108" s="26"/>
      <c r="CN108" s="26"/>
      <c r="CO108" s="26"/>
      <c r="CP108" s="27"/>
      <c r="CQ108" s="26"/>
      <c r="CR108" s="26"/>
      <c r="CS108" s="26"/>
      <c r="CT108" s="26"/>
      <c r="CU108" s="27"/>
      <c r="CV108" s="26"/>
      <c r="CW108" s="26"/>
      <c r="CX108" s="26"/>
      <c r="CY108" s="26"/>
      <c r="CZ108" s="27"/>
      <c r="DA108" s="26"/>
      <c r="DB108" s="26"/>
      <c r="DC108" s="26"/>
      <c r="DD108" s="26"/>
      <c r="DE108" s="27"/>
      <c r="DF108" s="26"/>
      <c r="DG108" s="26"/>
      <c r="DH108" s="26"/>
      <c r="DI108" s="26"/>
      <c r="DJ108" s="27"/>
      <c r="DK108" s="26"/>
      <c r="DL108" s="26"/>
      <c r="DM108" s="26"/>
      <c r="DN108" s="26"/>
      <c r="DO108" s="27"/>
      <c r="DP108" s="26"/>
      <c r="DQ108" s="26"/>
      <c r="DR108" s="26"/>
      <c r="DS108" s="26"/>
      <c r="DT108" s="27"/>
      <c r="DU108" s="26"/>
      <c r="DV108" s="26"/>
      <c r="DW108" s="26"/>
      <c r="DX108" s="26"/>
      <c r="DY108" s="27"/>
      <c r="DZ108" s="26"/>
      <c r="EA108" s="26"/>
      <c r="EB108" s="26"/>
      <c r="EC108" s="26"/>
      <c r="ED108" s="27"/>
      <c r="EE108" s="124">
        <f t="shared" si="27"/>
        <v>-90000</v>
      </c>
      <c r="EF108" s="116">
        <f>SUM(EE107-EE108)</f>
        <v>0</v>
      </c>
    </row>
    <row r="109" spans="1:136" ht="13.8">
      <c r="A109" s="98" t="str">
        <f t="shared" si="26"/>
        <v>Náhrad 1Placeno panáků</v>
      </c>
      <c r="B109" s="99" t="s">
        <v>65</v>
      </c>
      <c r="C109" s="82">
        <f>Tabulka!B71</f>
        <v>1</v>
      </c>
      <c r="D109" s="107" t="s">
        <v>39</v>
      </c>
      <c r="E109" s="26"/>
      <c r="F109" s="26"/>
      <c r="G109" s="26"/>
      <c r="H109" s="26"/>
      <c r="I109" s="27"/>
      <c r="J109" s="26"/>
      <c r="K109" s="26"/>
      <c r="L109" s="26"/>
      <c r="M109" s="26"/>
      <c r="N109" s="27"/>
      <c r="O109" s="26"/>
      <c r="P109" s="26"/>
      <c r="Q109" s="26"/>
      <c r="R109" s="26"/>
      <c r="S109" s="27"/>
      <c r="T109" s="26"/>
      <c r="U109" s="26"/>
      <c r="V109" s="26"/>
      <c r="W109" s="26"/>
      <c r="X109" s="27"/>
      <c r="Y109" s="26"/>
      <c r="Z109" s="26"/>
      <c r="AA109" s="26"/>
      <c r="AB109" s="26"/>
      <c r="AC109" s="27"/>
      <c r="AD109" s="26"/>
      <c r="AE109" s="26"/>
      <c r="AF109" s="26"/>
      <c r="AG109" s="26"/>
      <c r="AH109" s="27"/>
      <c r="AI109" s="26"/>
      <c r="AJ109" s="26"/>
      <c r="AK109" s="26"/>
      <c r="AL109" s="26"/>
      <c r="AM109" s="27"/>
      <c r="AN109" s="26"/>
      <c r="AO109" s="26"/>
      <c r="AP109" s="26"/>
      <c r="AQ109" s="26"/>
      <c r="AR109" s="27"/>
      <c r="AS109" s="26"/>
      <c r="AT109" s="26"/>
      <c r="AU109" s="26"/>
      <c r="AV109" s="26"/>
      <c r="AW109" s="27"/>
      <c r="AX109" s="26"/>
      <c r="AY109" s="26"/>
      <c r="AZ109" s="26"/>
      <c r="BA109" s="26"/>
      <c r="BB109" s="27"/>
      <c r="BC109" s="26"/>
      <c r="BD109" s="26"/>
      <c r="BE109" s="26"/>
      <c r="BF109" s="26"/>
      <c r="BG109" s="27"/>
      <c r="BH109" s="26"/>
      <c r="BI109" s="26"/>
      <c r="BJ109" s="26"/>
      <c r="BK109" s="26"/>
      <c r="BL109" s="27"/>
      <c r="BM109" s="26"/>
      <c r="BN109" s="26"/>
      <c r="BO109" s="26"/>
      <c r="BP109" s="26"/>
      <c r="BQ109" s="27"/>
      <c r="BR109" s="26"/>
      <c r="BS109" s="26"/>
      <c r="BT109" s="26"/>
      <c r="BU109" s="26"/>
      <c r="BV109" s="27"/>
      <c r="BW109" s="26"/>
      <c r="BX109" s="26"/>
      <c r="BY109" s="26"/>
      <c r="BZ109" s="26"/>
      <c r="CA109" s="27"/>
      <c r="CB109" s="26"/>
      <c r="CC109" s="26"/>
      <c r="CD109" s="26"/>
      <c r="CE109" s="26"/>
      <c r="CF109" s="27"/>
      <c r="CG109" s="26"/>
      <c r="CH109" s="26"/>
      <c r="CI109" s="26"/>
      <c r="CJ109" s="26"/>
      <c r="CK109" s="27"/>
      <c r="CL109" s="26"/>
      <c r="CM109" s="26"/>
      <c r="CN109" s="26"/>
      <c r="CO109" s="26"/>
      <c r="CP109" s="27"/>
      <c r="CQ109" s="26"/>
      <c r="CR109" s="26"/>
      <c r="CS109" s="26"/>
      <c r="CT109" s="26"/>
      <c r="CU109" s="27"/>
      <c r="CV109" s="26"/>
      <c r="CW109" s="26"/>
      <c r="CX109" s="26"/>
      <c r="CY109" s="26"/>
      <c r="CZ109" s="27"/>
      <c r="DA109" s="26"/>
      <c r="DB109" s="26"/>
      <c r="DC109" s="26"/>
      <c r="DD109" s="26"/>
      <c r="DE109" s="27"/>
      <c r="DF109" s="26"/>
      <c r="DG109" s="26"/>
      <c r="DH109" s="26"/>
      <c r="DI109" s="26"/>
      <c r="DJ109" s="27"/>
      <c r="DK109" s="26"/>
      <c r="DL109" s="26"/>
      <c r="DM109" s="26"/>
      <c r="DN109" s="26"/>
      <c r="DO109" s="27"/>
      <c r="DP109" s="26"/>
      <c r="DQ109" s="26"/>
      <c r="DR109" s="26"/>
      <c r="DS109" s="26"/>
      <c r="DT109" s="27"/>
      <c r="DU109" s="26"/>
      <c r="DV109" s="26"/>
      <c r="DW109" s="26"/>
      <c r="DX109" s="26"/>
      <c r="DY109" s="27"/>
      <c r="DZ109" s="26"/>
      <c r="EA109" s="26"/>
      <c r="EB109" s="26"/>
      <c r="EC109" s="26"/>
      <c r="ED109" s="27"/>
      <c r="EE109" s="124">
        <f t="shared" si="27"/>
        <v>-90000</v>
      </c>
      <c r="EF109" s="119"/>
    </row>
    <row r="110" spans="1:136" ht="13.8">
      <c r="A110" s="98" t="str">
        <f t="shared" si="26"/>
        <v>Náhrad 1Přehozy</v>
      </c>
      <c r="B110" s="99" t="s">
        <v>65</v>
      </c>
      <c r="C110" s="82">
        <f>Tabulka!B72</f>
        <v>0</v>
      </c>
      <c r="D110" s="107" t="s">
        <v>25</v>
      </c>
      <c r="E110" s="26"/>
      <c r="F110" s="26"/>
      <c r="G110" s="26"/>
      <c r="H110" s="26"/>
      <c r="I110" s="27"/>
      <c r="J110" s="26"/>
      <c r="K110" s="26"/>
      <c r="L110" s="26"/>
      <c r="M110" s="26"/>
      <c r="N110" s="27"/>
      <c r="O110" s="26"/>
      <c r="P110" s="26"/>
      <c r="Q110" s="26"/>
      <c r="R110" s="26"/>
      <c r="S110" s="27"/>
      <c r="T110" s="26"/>
      <c r="U110" s="26"/>
      <c r="V110" s="26"/>
      <c r="W110" s="26"/>
      <c r="X110" s="27"/>
      <c r="Y110" s="26"/>
      <c r="Z110" s="26"/>
      <c r="AA110" s="26"/>
      <c r="AB110" s="26"/>
      <c r="AC110" s="27"/>
      <c r="AD110" s="26"/>
      <c r="AE110" s="26"/>
      <c r="AF110" s="26"/>
      <c r="AG110" s="26"/>
      <c r="AH110" s="27"/>
      <c r="AI110" s="26"/>
      <c r="AJ110" s="26"/>
      <c r="AK110" s="26"/>
      <c r="AL110" s="26"/>
      <c r="AM110" s="27"/>
      <c r="AN110" s="26"/>
      <c r="AO110" s="26"/>
      <c r="AP110" s="26"/>
      <c r="AQ110" s="26"/>
      <c r="AR110" s="27"/>
      <c r="AS110" s="26"/>
      <c r="AT110" s="26"/>
      <c r="AU110" s="26"/>
      <c r="AV110" s="26"/>
      <c r="AW110" s="27"/>
      <c r="AX110" s="26"/>
      <c r="AY110" s="26"/>
      <c r="AZ110" s="26"/>
      <c r="BA110" s="26"/>
      <c r="BB110" s="27"/>
      <c r="BC110" s="26"/>
      <c r="BD110" s="26"/>
      <c r="BE110" s="26"/>
      <c r="BF110" s="26"/>
      <c r="BG110" s="27"/>
      <c r="BH110" s="26"/>
      <c r="BI110" s="26"/>
      <c r="BJ110" s="26"/>
      <c r="BK110" s="26"/>
      <c r="BL110" s="27"/>
      <c r="BM110" s="26"/>
      <c r="BN110" s="26"/>
      <c r="BO110" s="26"/>
      <c r="BP110" s="26"/>
      <c r="BQ110" s="27"/>
      <c r="BR110" s="26"/>
      <c r="BS110" s="26"/>
      <c r="BT110" s="26"/>
      <c r="BU110" s="26"/>
      <c r="BV110" s="27"/>
      <c r="BW110" s="26"/>
      <c r="BX110" s="26"/>
      <c r="BY110" s="26"/>
      <c r="BZ110" s="26"/>
      <c r="CA110" s="27"/>
      <c r="CB110" s="26"/>
      <c r="CC110" s="26"/>
      <c r="CD110" s="26"/>
      <c r="CE110" s="26"/>
      <c r="CF110" s="27"/>
      <c r="CG110" s="26"/>
      <c r="CH110" s="26"/>
      <c r="CI110" s="26"/>
      <c r="CJ110" s="26"/>
      <c r="CK110" s="27"/>
      <c r="CL110" s="26"/>
      <c r="CM110" s="26"/>
      <c r="CN110" s="26"/>
      <c r="CO110" s="26"/>
      <c r="CP110" s="27"/>
      <c r="CQ110" s="26"/>
      <c r="CR110" s="26"/>
      <c r="CS110" s="26"/>
      <c r="CT110" s="26"/>
      <c r="CU110" s="27"/>
      <c r="CV110" s="26"/>
      <c r="CW110" s="26"/>
      <c r="CX110" s="26"/>
      <c r="CY110" s="26"/>
      <c r="CZ110" s="27"/>
      <c r="DA110" s="26"/>
      <c r="DB110" s="26"/>
      <c r="DC110" s="26"/>
      <c r="DD110" s="26"/>
      <c r="DE110" s="27"/>
      <c r="DF110" s="26"/>
      <c r="DG110" s="26"/>
      <c r="DH110" s="26"/>
      <c r="DI110" s="26"/>
      <c r="DJ110" s="27"/>
      <c r="DK110" s="26"/>
      <c r="DL110" s="26"/>
      <c r="DM110" s="26"/>
      <c r="DN110" s="26"/>
      <c r="DO110" s="27"/>
      <c r="DP110" s="26"/>
      <c r="DQ110" s="26"/>
      <c r="DR110" s="26"/>
      <c r="DS110" s="26"/>
      <c r="DT110" s="27"/>
      <c r="DU110" s="26"/>
      <c r="DV110" s="26"/>
      <c r="DW110" s="26"/>
      <c r="DX110" s="26"/>
      <c r="DY110" s="27"/>
      <c r="DZ110" s="26"/>
      <c r="EA110" s="26"/>
      <c r="EB110" s="26"/>
      <c r="EC110" s="26"/>
      <c r="ED110" s="27"/>
      <c r="EE110" s="124">
        <f t="shared" si="27"/>
        <v>-90000</v>
      </c>
      <c r="EF110" s="119"/>
    </row>
    <row r="111" spans="1:136" ht="13.8">
      <c r="A111" s="98" t="str">
        <f t="shared" si="26"/>
        <v>Náhrad 1Poč. kol</v>
      </c>
      <c r="B111" s="99" t="s">
        <v>65</v>
      </c>
      <c r="C111" s="82">
        <f>Tabulka!B73</f>
        <v>0</v>
      </c>
      <c r="D111" s="107" t="s">
        <v>37</v>
      </c>
      <c r="E111" s="26"/>
      <c r="F111" s="26"/>
      <c r="G111" s="26"/>
      <c r="H111" s="26"/>
      <c r="I111" s="27"/>
      <c r="J111" s="26"/>
      <c r="K111" s="26"/>
      <c r="L111" s="26"/>
      <c r="M111" s="26"/>
      <c r="N111" s="27"/>
      <c r="O111" s="26"/>
      <c r="P111" s="26"/>
      <c r="Q111" s="26"/>
      <c r="R111" s="26"/>
      <c r="S111" s="27"/>
      <c r="T111" s="26"/>
      <c r="U111" s="26"/>
      <c r="V111" s="26"/>
      <c r="W111" s="26"/>
      <c r="X111" s="27"/>
      <c r="Y111" s="26"/>
      <c r="Z111" s="26"/>
      <c r="AA111" s="26"/>
      <c r="AB111" s="26"/>
      <c r="AC111" s="27"/>
      <c r="AD111" s="26"/>
      <c r="AE111" s="26"/>
      <c r="AF111" s="26"/>
      <c r="AG111" s="26"/>
      <c r="AH111" s="27"/>
      <c r="AI111" s="26"/>
      <c r="AJ111" s="26"/>
      <c r="AK111" s="26"/>
      <c r="AL111" s="26"/>
      <c r="AM111" s="27"/>
      <c r="AN111" s="26"/>
      <c r="AO111" s="26"/>
      <c r="AP111" s="26"/>
      <c r="AQ111" s="26"/>
      <c r="AR111" s="27"/>
      <c r="AS111" s="26"/>
      <c r="AT111" s="26"/>
      <c r="AU111" s="26"/>
      <c r="AV111" s="26"/>
      <c r="AW111" s="27"/>
      <c r="AX111" s="26"/>
      <c r="AY111" s="26"/>
      <c r="AZ111" s="26"/>
      <c r="BA111" s="26"/>
      <c r="BB111" s="27"/>
      <c r="BC111" s="26"/>
      <c r="BD111" s="26"/>
      <c r="BE111" s="26"/>
      <c r="BF111" s="26"/>
      <c r="BG111" s="27"/>
      <c r="BH111" s="26"/>
      <c r="BI111" s="26"/>
      <c r="BJ111" s="26"/>
      <c r="BK111" s="26"/>
      <c r="BL111" s="27"/>
      <c r="BM111" s="26"/>
      <c r="BN111" s="26"/>
      <c r="BO111" s="26"/>
      <c r="BP111" s="26"/>
      <c r="BQ111" s="27"/>
      <c r="BR111" s="26"/>
      <c r="BS111" s="26"/>
      <c r="BT111" s="26"/>
      <c r="BU111" s="26"/>
      <c r="BV111" s="27"/>
      <c r="BW111" s="26"/>
      <c r="BX111" s="26"/>
      <c r="BY111" s="26"/>
      <c r="BZ111" s="26"/>
      <c r="CA111" s="27"/>
      <c r="CB111" s="26"/>
      <c r="CC111" s="26"/>
      <c r="CD111" s="26"/>
      <c r="CE111" s="26"/>
      <c r="CF111" s="27"/>
      <c r="CG111" s="26"/>
      <c r="CH111" s="26"/>
      <c r="CI111" s="26"/>
      <c r="CJ111" s="26"/>
      <c r="CK111" s="27"/>
      <c r="CL111" s="26"/>
      <c r="CM111" s="26"/>
      <c r="CN111" s="26"/>
      <c r="CO111" s="26"/>
      <c r="CP111" s="27"/>
      <c r="CQ111" s="26"/>
      <c r="CR111" s="26"/>
      <c r="CS111" s="26"/>
      <c r="CT111" s="26"/>
      <c r="CU111" s="27"/>
      <c r="CV111" s="26"/>
      <c r="CW111" s="26"/>
      <c r="CX111" s="26"/>
      <c r="CY111" s="26"/>
      <c r="CZ111" s="27"/>
      <c r="DA111" s="26"/>
      <c r="DB111" s="26"/>
      <c r="DC111" s="26"/>
      <c r="DD111" s="26"/>
      <c r="DE111" s="27"/>
      <c r="DF111" s="26"/>
      <c r="DG111" s="26"/>
      <c r="DH111" s="26"/>
      <c r="DI111" s="26"/>
      <c r="DJ111" s="27"/>
      <c r="DK111" s="26"/>
      <c r="DL111" s="26"/>
      <c r="DM111" s="26"/>
      <c r="DN111" s="26"/>
      <c r="DO111" s="27"/>
      <c r="DP111" s="26"/>
      <c r="DQ111" s="26"/>
      <c r="DR111" s="26"/>
      <c r="DS111" s="26"/>
      <c r="DT111" s="27"/>
      <c r="DU111" s="26"/>
      <c r="DV111" s="26"/>
      <c r="DW111" s="26"/>
      <c r="DX111" s="26"/>
      <c r="DY111" s="27"/>
      <c r="DZ111" s="26"/>
      <c r="EA111" s="26"/>
      <c r="EB111" s="26"/>
      <c r="EC111" s="26"/>
      <c r="ED111" s="27"/>
      <c r="EE111" s="124">
        <f t="shared" si="27"/>
        <v>-90000</v>
      </c>
      <c r="EF111" s="119"/>
    </row>
    <row r="112" spans="1:136" ht="13.8">
      <c r="A112" s="98" t="str">
        <f t="shared" si="26"/>
        <v>Náhrad 1Počet konečných bodů</v>
      </c>
      <c r="B112" s="99" t="s">
        <v>65</v>
      </c>
      <c r="C112" s="82"/>
      <c r="D112" s="107" t="s">
        <v>48</v>
      </c>
      <c r="E112" s="26"/>
      <c r="F112" s="26"/>
      <c r="G112" s="26"/>
      <c r="H112" s="26"/>
      <c r="I112" s="27"/>
      <c r="J112" s="26"/>
      <c r="K112" s="26"/>
      <c r="L112" s="26"/>
      <c r="M112" s="26"/>
      <c r="N112" s="27"/>
      <c r="O112" s="26"/>
      <c r="P112" s="26"/>
      <c r="Q112" s="26"/>
      <c r="R112" s="26"/>
      <c r="S112" s="27"/>
      <c r="T112" s="26"/>
      <c r="U112" s="26"/>
      <c r="V112" s="26"/>
      <c r="W112" s="26"/>
      <c r="X112" s="27"/>
      <c r="Y112" s="26"/>
      <c r="Z112" s="26"/>
      <c r="AA112" s="26"/>
      <c r="AB112" s="26"/>
      <c r="AC112" s="27"/>
      <c r="AD112" s="26"/>
      <c r="AE112" s="26"/>
      <c r="AF112" s="26"/>
      <c r="AG112" s="26"/>
      <c r="AH112" s="27"/>
      <c r="AI112" s="26"/>
      <c r="AJ112" s="26"/>
      <c r="AK112" s="26"/>
      <c r="AL112" s="26"/>
      <c r="AM112" s="27"/>
      <c r="AN112" s="26"/>
      <c r="AO112" s="26"/>
      <c r="AP112" s="26"/>
      <c r="AQ112" s="26"/>
      <c r="AR112" s="27"/>
      <c r="AS112" s="26"/>
      <c r="AT112" s="26"/>
      <c r="AU112" s="26"/>
      <c r="AV112" s="26"/>
      <c r="AW112" s="27"/>
      <c r="AX112" s="26"/>
      <c r="AY112" s="26"/>
      <c r="AZ112" s="26"/>
      <c r="BA112" s="26"/>
      <c r="BB112" s="27"/>
      <c r="BC112" s="26"/>
      <c r="BD112" s="26"/>
      <c r="BE112" s="26"/>
      <c r="BF112" s="26"/>
      <c r="BG112" s="27"/>
      <c r="BH112" s="26"/>
      <c r="BI112" s="26"/>
      <c r="BJ112" s="26"/>
      <c r="BK112" s="26"/>
      <c r="BL112" s="27"/>
      <c r="BM112" s="26"/>
      <c r="BN112" s="26"/>
      <c r="BO112" s="26"/>
      <c r="BP112" s="26"/>
      <c r="BQ112" s="27"/>
      <c r="BR112" s="26"/>
      <c r="BS112" s="26"/>
      <c r="BT112" s="26"/>
      <c r="BU112" s="26"/>
      <c r="BV112" s="27"/>
      <c r="BW112" s="26"/>
      <c r="BX112" s="26"/>
      <c r="BY112" s="26"/>
      <c r="BZ112" s="26"/>
      <c r="CA112" s="27"/>
      <c r="CB112" s="26"/>
      <c r="CC112" s="26"/>
      <c r="CD112" s="26"/>
      <c r="CE112" s="26"/>
      <c r="CF112" s="27"/>
      <c r="CG112" s="26"/>
      <c r="CH112" s="26"/>
      <c r="CI112" s="26"/>
      <c r="CJ112" s="26"/>
      <c r="CK112" s="27"/>
      <c r="CL112" s="26"/>
      <c r="CM112" s="26"/>
      <c r="CN112" s="26"/>
      <c r="CO112" s="26"/>
      <c r="CP112" s="27"/>
      <c r="CQ112" s="26"/>
      <c r="CR112" s="26"/>
      <c r="CS112" s="26"/>
      <c r="CT112" s="26"/>
      <c r="CU112" s="27"/>
      <c r="CV112" s="26"/>
      <c r="CW112" s="26"/>
      <c r="CX112" s="26"/>
      <c r="CY112" s="26"/>
      <c r="CZ112" s="27"/>
      <c r="DA112" s="26"/>
      <c r="DB112" s="26"/>
      <c r="DC112" s="26"/>
      <c r="DD112" s="26"/>
      <c r="DE112" s="27"/>
      <c r="DF112" s="26"/>
      <c r="DG112" s="26"/>
      <c r="DH112" s="26"/>
      <c r="DI112" s="26"/>
      <c r="DJ112" s="27"/>
      <c r="DK112" s="26"/>
      <c r="DL112" s="26"/>
      <c r="DM112" s="26"/>
      <c r="DN112" s="26"/>
      <c r="DO112" s="27"/>
      <c r="DP112" s="26"/>
      <c r="DQ112" s="26"/>
      <c r="DR112" s="26"/>
      <c r="DS112" s="26"/>
      <c r="DT112" s="27"/>
      <c r="DU112" s="26"/>
      <c r="DV112" s="26"/>
      <c r="DW112" s="26"/>
      <c r="DX112" s="26"/>
      <c r="DY112" s="27"/>
      <c r="DZ112" s="26"/>
      <c r="EA112" s="26"/>
      <c r="EB112" s="26"/>
      <c r="EC112" s="26"/>
      <c r="ED112" s="27"/>
      <c r="EE112" s="124">
        <f t="shared" si="27"/>
        <v>-90000</v>
      </c>
      <c r="EF112" s="119"/>
    </row>
    <row r="113" spans="1:136" ht="13.8">
      <c r="A113" s="98" t="str">
        <f t="shared" si="26"/>
        <v>Náhrad 1Průměr konečných bodů na kolo</v>
      </c>
      <c r="B113" s="99" t="s">
        <v>65</v>
      </c>
      <c r="C113" s="108"/>
      <c r="D113" s="109" t="s">
        <v>49</v>
      </c>
      <c r="E113" s="111" t="str">
        <f>IF(E112&lt;&gt;"",AVERAGE($E112:E112),"")</f>
        <v/>
      </c>
      <c r="F113" s="111" t="str">
        <f>IF(F112&lt;&gt;"",AVERAGE($E112:F112),"")</f>
        <v/>
      </c>
      <c r="G113" s="111" t="str">
        <f>IF(G112&lt;&gt;"",AVERAGE($E112:G112),"")</f>
        <v/>
      </c>
      <c r="H113" s="111" t="str">
        <f>IF(H112&lt;&gt;"",AVERAGE($E112:H112),"")</f>
        <v/>
      </c>
      <c r="I113" s="112" t="str">
        <f>IF(I112&lt;&gt;"",AVERAGE($E112:I112),"")</f>
        <v/>
      </c>
      <c r="J113" s="111" t="str">
        <f>IF(J112&lt;&gt;"",AVERAGE($E112:J112),"")</f>
        <v/>
      </c>
      <c r="K113" s="111" t="str">
        <f>IF(K112&lt;&gt;"",AVERAGE($E112:K112),"")</f>
        <v/>
      </c>
      <c r="L113" s="111" t="str">
        <f>IF(L112&lt;&gt;"",AVERAGE($E112:L112),"")</f>
        <v/>
      </c>
      <c r="M113" s="111" t="str">
        <f>IF(M112&lt;&gt;"",AVERAGE($E112:M112),"")</f>
        <v/>
      </c>
      <c r="N113" s="112" t="str">
        <f>IF(N112&lt;&gt;"",AVERAGE($E112:N112),"")</f>
        <v/>
      </c>
      <c r="O113" s="111" t="str">
        <f>IF(O112&lt;&gt;"",AVERAGE($E112:O112),"")</f>
        <v/>
      </c>
      <c r="P113" s="111" t="str">
        <f>IF(P112&lt;&gt;"",AVERAGE($E112:P112),"")</f>
        <v/>
      </c>
      <c r="Q113" s="111" t="str">
        <f>IF(Q112&lt;&gt;"",AVERAGE($E112:Q112),"")</f>
        <v/>
      </c>
      <c r="R113" s="111" t="str">
        <f>IF(R112&lt;&gt;"",AVERAGE($E112:R112),"")</f>
        <v/>
      </c>
      <c r="S113" s="112" t="str">
        <f>IF(S112&lt;&gt;"",AVERAGE($E112:S112),"")</f>
        <v/>
      </c>
      <c r="T113" s="111" t="str">
        <f>IF(T112&lt;&gt;"",AVERAGE($E112:T112),"")</f>
        <v/>
      </c>
      <c r="U113" s="111" t="str">
        <f>IF(U112&lt;&gt;"",AVERAGE($E112:U112),"")</f>
        <v/>
      </c>
      <c r="V113" s="111" t="str">
        <f>IF(V112&lt;&gt;"",AVERAGE($E112:V112),"")</f>
        <v/>
      </c>
      <c r="W113" s="111" t="str">
        <f>IF(W112&lt;&gt;"",AVERAGE($E112:W112),"")</f>
        <v/>
      </c>
      <c r="X113" s="112" t="str">
        <f>IF(X112&lt;&gt;"",AVERAGE($E112:X112),"")</f>
        <v/>
      </c>
      <c r="Y113" s="111" t="str">
        <f>IF(Y112&lt;&gt;"",AVERAGE($E112:Y112),"")</f>
        <v/>
      </c>
      <c r="Z113" s="111" t="str">
        <f>IF(Z112&lt;&gt;"",AVERAGE($E112:Z112),"")</f>
        <v/>
      </c>
      <c r="AA113" s="111" t="str">
        <f>IF(AA112&lt;&gt;"",AVERAGE($E112:AA112),"")</f>
        <v/>
      </c>
      <c r="AB113" s="111" t="str">
        <f>IF(AB112&lt;&gt;"",AVERAGE($E112:AB112),"")</f>
        <v/>
      </c>
      <c r="AC113" s="112" t="str">
        <f>IF(AC112&lt;&gt;"",AVERAGE($E112:AC112),"")</f>
        <v/>
      </c>
      <c r="AD113" s="111" t="str">
        <f>IF(AD112&lt;&gt;"",AVERAGE($E112:AD112),"")</f>
        <v/>
      </c>
      <c r="AE113" s="111" t="str">
        <f>IF(AE112&lt;&gt;"",AVERAGE($E112:AE112),"")</f>
        <v/>
      </c>
      <c r="AF113" s="111" t="str">
        <f>IF(AF112&lt;&gt;"",AVERAGE($E112:AF112),"")</f>
        <v/>
      </c>
      <c r="AG113" s="111" t="str">
        <f>IF(AG112&lt;&gt;"",AVERAGE($E112:AG112),"")</f>
        <v/>
      </c>
      <c r="AH113" s="112" t="str">
        <f>IF(AH112&lt;&gt;"",AVERAGE($E112:AH112),"")</f>
        <v/>
      </c>
      <c r="AI113" s="111" t="str">
        <f>IF(AI112&lt;&gt;"",AVERAGE($E112:AI112),"")</f>
        <v/>
      </c>
      <c r="AJ113" s="111" t="str">
        <f>IF(AJ112&lt;&gt;"",AVERAGE($E112:AJ112),"")</f>
        <v/>
      </c>
      <c r="AK113" s="111" t="str">
        <f>IF(AK112&lt;&gt;"",AVERAGE($E112:AK112),"")</f>
        <v/>
      </c>
      <c r="AL113" s="111" t="str">
        <f>IF(AL112&lt;&gt;"",AVERAGE($E112:AL112),"")</f>
        <v/>
      </c>
      <c r="AM113" s="112" t="str">
        <f>IF(AM112&lt;&gt;"",AVERAGE($E112:AM112),"")</f>
        <v/>
      </c>
      <c r="AN113" s="111" t="str">
        <f>IF(AN112&lt;&gt;"",AVERAGE($E112:AN112),"")</f>
        <v/>
      </c>
      <c r="AO113" s="111" t="str">
        <f>IF(AO112&lt;&gt;"",AVERAGE($E112:AO112),"")</f>
        <v/>
      </c>
      <c r="AP113" s="111" t="str">
        <f>IF(AP112&lt;&gt;"",AVERAGE($E112:AP112),"")</f>
        <v/>
      </c>
      <c r="AQ113" s="111" t="str">
        <f>IF(AQ112&lt;&gt;"",AVERAGE($E112:AQ112),"")</f>
        <v/>
      </c>
      <c r="AR113" s="112" t="str">
        <f>IF(AR112&lt;&gt;"",AVERAGE($E112:AR112),"")</f>
        <v/>
      </c>
      <c r="AS113" s="111" t="str">
        <f>IF(AS112&lt;&gt;"",AVERAGE($E112:AS112),"")</f>
        <v/>
      </c>
      <c r="AT113" s="111" t="str">
        <f>IF(AT112&lt;&gt;"",AVERAGE($E112:AT112),"")</f>
        <v/>
      </c>
      <c r="AU113" s="111" t="str">
        <f>IF(AU112&lt;&gt;"",AVERAGE($E112:AU112),"")</f>
        <v/>
      </c>
      <c r="AV113" s="111" t="str">
        <f>IF(AV112&lt;&gt;"",AVERAGE($E112:AV112),"")</f>
        <v/>
      </c>
      <c r="AW113" s="112" t="str">
        <f>IF(AW112&lt;&gt;"",AVERAGE($E112:AW112),"")</f>
        <v/>
      </c>
      <c r="AX113" s="111" t="str">
        <f>IF(AX112&lt;&gt;"",AVERAGE($E112:AX112),"")</f>
        <v/>
      </c>
      <c r="AY113" s="111" t="str">
        <f>IF(AY112&lt;&gt;"",AVERAGE($E112:AY112),"")</f>
        <v/>
      </c>
      <c r="AZ113" s="111" t="str">
        <f>IF(AZ112&lt;&gt;"",AVERAGE($E112:AZ112),"")</f>
        <v/>
      </c>
      <c r="BA113" s="111" t="str">
        <f>IF(BA112&lt;&gt;"",AVERAGE($E112:BA112),"")</f>
        <v/>
      </c>
      <c r="BB113" s="112" t="str">
        <f>IF(BB112&lt;&gt;"",AVERAGE($E112:BB112),"")</f>
        <v/>
      </c>
      <c r="BC113" s="111" t="str">
        <f>IF(BC112&lt;&gt;"",AVERAGE($E112:BC112),"")</f>
        <v/>
      </c>
      <c r="BD113" s="111" t="str">
        <f>IF(BD112&lt;&gt;"",AVERAGE($E112:BD112),"")</f>
        <v/>
      </c>
      <c r="BE113" s="111" t="str">
        <f>IF(BE112&lt;&gt;"",AVERAGE($E112:BE112),"")</f>
        <v/>
      </c>
      <c r="BF113" s="111" t="str">
        <f>IF(BF112&lt;&gt;"",AVERAGE($E112:BF112),"")</f>
        <v/>
      </c>
      <c r="BG113" s="112" t="str">
        <f>IF(BG112&lt;&gt;"",AVERAGE($E112:BG112),"")</f>
        <v/>
      </c>
      <c r="BH113" s="111" t="str">
        <f>IF(BH112&lt;&gt;"",AVERAGE($E112:BH112),"")</f>
        <v/>
      </c>
      <c r="BI113" s="111" t="str">
        <f>IF(BI112&lt;&gt;"",AVERAGE($E112:BI112),"")</f>
        <v/>
      </c>
      <c r="BJ113" s="111" t="str">
        <f>IF(BJ112&lt;&gt;"",AVERAGE($E112:BJ112),"")</f>
        <v/>
      </c>
      <c r="BK113" s="111" t="str">
        <f>IF(BK112&lt;&gt;"",AVERAGE($E112:BK112),"")</f>
        <v/>
      </c>
      <c r="BL113" s="112" t="str">
        <f>IF(BL112&lt;&gt;"",AVERAGE($E112:BL112),"")</f>
        <v/>
      </c>
      <c r="BM113" s="111" t="str">
        <f>IF(BM112&lt;&gt;"",AVERAGE($E112:BM112),"")</f>
        <v/>
      </c>
      <c r="BN113" s="111" t="str">
        <f>IF(BN112&lt;&gt;"",AVERAGE($E112:BN112),"")</f>
        <v/>
      </c>
      <c r="BO113" s="111" t="str">
        <f>IF(BO112&lt;&gt;"",AVERAGE($E112:BO112),"")</f>
        <v/>
      </c>
      <c r="BP113" s="111" t="str">
        <f>IF(BP112&lt;&gt;"",AVERAGE($E112:BP112),"")</f>
        <v/>
      </c>
      <c r="BQ113" s="112" t="str">
        <f>IF(BQ112&lt;&gt;"",AVERAGE($E112:BQ112),"")</f>
        <v/>
      </c>
      <c r="BR113" s="111" t="str">
        <f>IF(BR112&lt;&gt;"",AVERAGE($E112:BR112),"")</f>
        <v/>
      </c>
      <c r="BS113" s="111" t="str">
        <f>IF(BS112&lt;&gt;"",AVERAGE($E112:BS112),"")</f>
        <v/>
      </c>
      <c r="BT113" s="111" t="str">
        <f>IF(BT112&lt;&gt;"",AVERAGE($E112:BT112),"")</f>
        <v/>
      </c>
      <c r="BU113" s="111" t="str">
        <f>IF(BU112&lt;&gt;"",AVERAGE($E112:BU112),"")</f>
        <v/>
      </c>
      <c r="BV113" s="112" t="str">
        <f>IF(BV112&lt;&gt;"",AVERAGE($E112:BV112),"")</f>
        <v/>
      </c>
      <c r="BW113" s="111" t="str">
        <f>IF(BW112&lt;&gt;"",AVERAGE($E112:BW112),"")</f>
        <v/>
      </c>
      <c r="BX113" s="111" t="str">
        <f>IF(BX112&lt;&gt;"",AVERAGE($E112:BX112),"")</f>
        <v/>
      </c>
      <c r="BY113" s="111" t="str">
        <f>IF(BY112&lt;&gt;"",AVERAGE($E112:BY112),"")</f>
        <v/>
      </c>
      <c r="BZ113" s="111" t="str">
        <f>IF(BZ112&lt;&gt;"",AVERAGE($E112:BZ112),"")</f>
        <v/>
      </c>
      <c r="CA113" s="112" t="str">
        <f>IF(CA112&lt;&gt;"",AVERAGE($E112:CA112),"")</f>
        <v/>
      </c>
      <c r="CB113" s="111" t="str">
        <f>IF(CB112&lt;&gt;"",AVERAGE($E112:CB112),"")</f>
        <v/>
      </c>
      <c r="CC113" s="111" t="str">
        <f>IF(CC112&lt;&gt;"",AVERAGE($E112:CC112),"")</f>
        <v/>
      </c>
      <c r="CD113" s="111" t="str">
        <f>IF(CD112&lt;&gt;"",AVERAGE($E112:CD112),"")</f>
        <v/>
      </c>
      <c r="CE113" s="111" t="str">
        <f>IF(CE112&lt;&gt;"",AVERAGE($E112:CE112),"")</f>
        <v/>
      </c>
      <c r="CF113" s="112" t="str">
        <f>IF(CF112&lt;&gt;"",AVERAGE($E112:CF112),"")</f>
        <v/>
      </c>
      <c r="CG113" s="111" t="str">
        <f>IF(CG112&lt;&gt;"",AVERAGE($E112:CG112),"")</f>
        <v/>
      </c>
      <c r="CH113" s="111" t="str">
        <f>IF(CH112&lt;&gt;"",AVERAGE($E112:CH112),"")</f>
        <v/>
      </c>
      <c r="CI113" s="111" t="str">
        <f>IF(CI112&lt;&gt;"",AVERAGE($E112:CI112),"")</f>
        <v/>
      </c>
      <c r="CJ113" s="111" t="str">
        <f>IF(CJ112&lt;&gt;"",AVERAGE($E112:CJ112),"")</f>
        <v/>
      </c>
      <c r="CK113" s="112" t="str">
        <f>IF(CK112&lt;&gt;"",AVERAGE($E112:CK112),"")</f>
        <v/>
      </c>
      <c r="CL113" s="111" t="str">
        <f>IF(CL112&lt;&gt;"",AVERAGE($E112:CL112),"")</f>
        <v/>
      </c>
      <c r="CM113" s="111" t="str">
        <f>IF(CM112&lt;&gt;"",AVERAGE($E112:CM112),"")</f>
        <v/>
      </c>
      <c r="CN113" s="111" t="str">
        <f>IF(CN112&lt;&gt;"",AVERAGE($E112:CN112),"")</f>
        <v/>
      </c>
      <c r="CO113" s="111" t="str">
        <f>IF(CO112&lt;&gt;"",AVERAGE($E112:CO112),"")</f>
        <v/>
      </c>
      <c r="CP113" s="112" t="str">
        <f>IF(CP112&lt;&gt;"",AVERAGE($E112:CP112),"")</f>
        <v/>
      </c>
      <c r="CQ113" s="111" t="str">
        <f>IF(CQ112&lt;&gt;"",AVERAGE($E112:CQ112),"")</f>
        <v/>
      </c>
      <c r="CR113" s="111" t="str">
        <f>IF(CR112&lt;&gt;"",AVERAGE($E112:CR112),"")</f>
        <v/>
      </c>
      <c r="CS113" s="111" t="str">
        <f>IF(CS112&lt;&gt;"",AVERAGE($E112:CS112),"")</f>
        <v/>
      </c>
      <c r="CT113" s="111" t="str">
        <f>IF(CT112&lt;&gt;"",AVERAGE($E112:CT112),"")</f>
        <v/>
      </c>
      <c r="CU113" s="112" t="str">
        <f>IF(CU112&lt;&gt;"",AVERAGE($E112:CU112),"")</f>
        <v/>
      </c>
      <c r="CV113" s="111" t="str">
        <f>IF(CV112&lt;&gt;"",AVERAGE($E112:CV112),"")</f>
        <v/>
      </c>
      <c r="CW113" s="111" t="str">
        <f>IF(CW112&lt;&gt;"",AVERAGE($E112:CW112),"")</f>
        <v/>
      </c>
      <c r="CX113" s="111" t="str">
        <f>IF(CX112&lt;&gt;"",AVERAGE($E112:CX112),"")</f>
        <v/>
      </c>
      <c r="CY113" s="111" t="str">
        <f>IF(CY112&lt;&gt;"",AVERAGE($E112:CY112),"")</f>
        <v/>
      </c>
      <c r="CZ113" s="112" t="str">
        <f>IF(CZ112&lt;&gt;"",AVERAGE($E112:CZ112),"")</f>
        <v/>
      </c>
      <c r="DA113" s="111" t="str">
        <f>IF(DA112&lt;&gt;"",AVERAGE($E112:DA112),"")</f>
        <v/>
      </c>
      <c r="DB113" s="111" t="str">
        <f>IF(DB112&lt;&gt;"",AVERAGE($E112:DB112),"")</f>
        <v/>
      </c>
      <c r="DC113" s="111" t="str">
        <f>IF(DC112&lt;&gt;"",AVERAGE($E112:DC112),"")</f>
        <v/>
      </c>
      <c r="DD113" s="111" t="str">
        <f>IF(DD112&lt;&gt;"",AVERAGE($E112:DD112),"")</f>
        <v/>
      </c>
      <c r="DE113" s="112" t="str">
        <f>IF(DE112&lt;&gt;"",AVERAGE($E112:DE112),"")</f>
        <v/>
      </c>
      <c r="DF113" s="111" t="str">
        <f>IF(DF112&lt;&gt;"",AVERAGE($E112:DF112),"")</f>
        <v/>
      </c>
      <c r="DG113" s="111" t="str">
        <f>IF(DG112&lt;&gt;"",AVERAGE($E112:DG112),"")</f>
        <v/>
      </c>
      <c r="DH113" s="111" t="str">
        <f>IF(DH112&lt;&gt;"",AVERAGE($E112:DH112),"")</f>
        <v/>
      </c>
      <c r="DI113" s="111" t="str">
        <f>IF(DI112&lt;&gt;"",AVERAGE($E112:DI112),"")</f>
        <v/>
      </c>
      <c r="DJ113" s="112" t="str">
        <f>IF(DJ112&lt;&gt;"",AVERAGE($E112:DJ112),"")</f>
        <v/>
      </c>
      <c r="DK113" s="111" t="str">
        <f>IF(DK112&lt;&gt;"",AVERAGE($E112:DK112),"")</f>
        <v/>
      </c>
      <c r="DL113" s="111" t="str">
        <f>IF(DL112&lt;&gt;"",AVERAGE($E112:DL112),"")</f>
        <v/>
      </c>
      <c r="DM113" s="111" t="str">
        <f>IF(DM112&lt;&gt;"",AVERAGE($E112:DM112),"")</f>
        <v/>
      </c>
      <c r="DN113" s="111" t="str">
        <f>IF(DN112&lt;&gt;"",AVERAGE($E112:DN112),"")</f>
        <v/>
      </c>
      <c r="DO113" s="112" t="str">
        <f>IF(DO112&lt;&gt;"",AVERAGE($E112:DO112),"")</f>
        <v/>
      </c>
      <c r="DP113" s="111" t="str">
        <f>IF(DP112&lt;&gt;"",AVERAGE($E112:DP112),"")</f>
        <v/>
      </c>
      <c r="DQ113" s="111" t="str">
        <f>IF(DQ112&lt;&gt;"",AVERAGE($E112:DQ112),"")</f>
        <v/>
      </c>
      <c r="DR113" s="111" t="str">
        <f>IF(DR112&lt;&gt;"",AVERAGE($E112:DR112),"")</f>
        <v/>
      </c>
      <c r="DS113" s="111" t="str">
        <f>IF(DS112&lt;&gt;"",AVERAGE($E112:DS112),"")</f>
        <v/>
      </c>
      <c r="DT113" s="112" t="str">
        <f>IF(DT112&lt;&gt;"",AVERAGE($E112:DT112),"")</f>
        <v/>
      </c>
      <c r="DU113" s="111" t="str">
        <f>IF(DU112&lt;&gt;"",AVERAGE($E112:DU112),"")</f>
        <v/>
      </c>
      <c r="DV113" s="111" t="str">
        <f>IF(DV112&lt;&gt;"",AVERAGE($E112:DV112),"")</f>
        <v/>
      </c>
      <c r="DW113" s="111" t="str">
        <f>IF(DW112&lt;&gt;"",AVERAGE($E112:DW112),"")</f>
        <v/>
      </c>
      <c r="DX113" s="111" t="str">
        <f>IF(DX112&lt;&gt;"",AVERAGE($E112:DX112),"")</f>
        <v/>
      </c>
      <c r="DY113" s="112" t="str">
        <f>IF(DY112&lt;&gt;"",AVERAGE($E112:DY112),"")</f>
        <v/>
      </c>
      <c r="DZ113" s="111" t="str">
        <f>IF(DZ112&lt;&gt;"",AVERAGE($E112:DZ112),"")</f>
        <v/>
      </c>
      <c r="EA113" s="111" t="str">
        <f>IF(EA112&lt;&gt;"",AVERAGE($E112:EA112),"")</f>
        <v/>
      </c>
      <c r="EB113" s="111" t="str">
        <f>IF(EB112&lt;&gt;"",AVERAGE($E112:EB112),"")</f>
        <v/>
      </c>
      <c r="EC113" s="111" t="str">
        <f>IF(EC112&lt;&gt;"",AVERAGE($E112:EC112),"")</f>
        <v/>
      </c>
      <c r="ED113" s="112" t="str">
        <f>IF(ED112&lt;&gt;"",AVERAGE($E112:ED112),"")</f>
        <v/>
      </c>
      <c r="EE113" s="125">
        <f>IF(SUM(Náhrad_1)&lt;1,-90000,EE112/COUNT(E112:ED112))</f>
        <v>-90000</v>
      </c>
      <c r="EF113" s="126"/>
    </row>
    <row r="114" spans="1:136" ht="14.4" thickBot="1">
      <c r="A114" s="98" t="str">
        <f t="shared" si="26"/>
        <v>Náhrad 1Počet šipek</v>
      </c>
      <c r="B114" s="99" t="s">
        <v>65</v>
      </c>
      <c r="C114" s="110"/>
      <c r="D114" s="110" t="s">
        <v>44</v>
      </c>
      <c r="E114" s="28"/>
      <c r="F114" s="28"/>
      <c r="G114" s="28"/>
      <c r="H114" s="28"/>
      <c r="I114" s="29"/>
      <c r="J114" s="28"/>
      <c r="K114" s="28"/>
      <c r="L114" s="28"/>
      <c r="M114" s="28"/>
      <c r="N114" s="29"/>
      <c r="O114" s="28"/>
      <c r="P114" s="28"/>
      <c r="Q114" s="28"/>
      <c r="R114" s="28"/>
      <c r="S114" s="29"/>
      <c r="T114" s="28"/>
      <c r="U114" s="28"/>
      <c r="V114" s="28"/>
      <c r="W114" s="28"/>
      <c r="X114" s="29"/>
      <c r="Y114" s="28"/>
      <c r="Z114" s="28"/>
      <c r="AA114" s="28"/>
      <c r="AB114" s="28"/>
      <c r="AC114" s="29"/>
      <c r="AD114" s="28"/>
      <c r="AE114" s="28"/>
      <c r="AF114" s="28"/>
      <c r="AG114" s="28"/>
      <c r="AH114" s="29"/>
      <c r="AI114" s="28"/>
      <c r="AJ114" s="28"/>
      <c r="AK114" s="28"/>
      <c r="AL114" s="28"/>
      <c r="AM114" s="29"/>
      <c r="AN114" s="28"/>
      <c r="AO114" s="28"/>
      <c r="AP114" s="28"/>
      <c r="AQ114" s="28"/>
      <c r="AR114" s="29"/>
      <c r="AS114" s="28"/>
      <c r="AT114" s="28"/>
      <c r="AU114" s="28"/>
      <c r="AV114" s="28"/>
      <c r="AW114" s="29"/>
      <c r="AX114" s="28"/>
      <c r="AY114" s="28"/>
      <c r="AZ114" s="28"/>
      <c r="BA114" s="28"/>
      <c r="BB114" s="29"/>
      <c r="BC114" s="28"/>
      <c r="BD114" s="28"/>
      <c r="BE114" s="28"/>
      <c r="BF114" s="28"/>
      <c r="BG114" s="29"/>
      <c r="BH114" s="28"/>
      <c r="BI114" s="28"/>
      <c r="BJ114" s="28"/>
      <c r="BK114" s="28"/>
      <c r="BL114" s="29"/>
      <c r="BM114" s="28"/>
      <c r="BN114" s="28"/>
      <c r="BO114" s="28"/>
      <c r="BP114" s="28"/>
      <c r="BQ114" s="29"/>
      <c r="BR114" s="28"/>
      <c r="BS114" s="28"/>
      <c r="BT114" s="28"/>
      <c r="BU114" s="28"/>
      <c r="BV114" s="29"/>
      <c r="BW114" s="28"/>
      <c r="BX114" s="28"/>
      <c r="BY114" s="28"/>
      <c r="BZ114" s="28"/>
      <c r="CA114" s="29"/>
      <c r="CB114" s="28"/>
      <c r="CC114" s="28"/>
      <c r="CD114" s="28"/>
      <c r="CE114" s="28"/>
      <c r="CF114" s="29"/>
      <c r="CG114" s="28"/>
      <c r="CH114" s="28"/>
      <c r="CI114" s="28"/>
      <c r="CJ114" s="28"/>
      <c r="CK114" s="29"/>
      <c r="CL114" s="28"/>
      <c r="CM114" s="28"/>
      <c r="CN114" s="28"/>
      <c r="CO114" s="28"/>
      <c r="CP114" s="29"/>
      <c r="CQ114" s="28"/>
      <c r="CR114" s="28"/>
      <c r="CS114" s="28"/>
      <c r="CT114" s="28"/>
      <c r="CU114" s="29"/>
      <c r="CV114" s="28"/>
      <c r="CW114" s="28"/>
      <c r="CX114" s="28"/>
      <c r="CY114" s="28"/>
      <c r="CZ114" s="29"/>
      <c r="DA114" s="28"/>
      <c r="DB114" s="28"/>
      <c r="DC114" s="28"/>
      <c r="DD114" s="28"/>
      <c r="DE114" s="29"/>
      <c r="DF114" s="28"/>
      <c r="DG114" s="28"/>
      <c r="DH114" s="28"/>
      <c r="DI114" s="28"/>
      <c r="DJ114" s="29"/>
      <c r="DK114" s="28"/>
      <c r="DL114" s="28"/>
      <c r="DM114" s="28"/>
      <c r="DN114" s="28"/>
      <c r="DO114" s="29"/>
      <c r="DP114" s="28"/>
      <c r="DQ114" s="28"/>
      <c r="DR114" s="28"/>
      <c r="DS114" s="28"/>
      <c r="DT114" s="29"/>
      <c r="DU114" s="28"/>
      <c r="DV114" s="28"/>
      <c r="DW114" s="28"/>
      <c r="DX114" s="28"/>
      <c r="DY114" s="29"/>
      <c r="DZ114" s="28"/>
      <c r="EA114" s="28"/>
      <c r="EB114" s="28"/>
      <c r="EC114" s="28"/>
      <c r="ED114" s="29"/>
      <c r="EE114" s="127">
        <f>IF(SUM(Náhrad_1)&lt;1,-90000,SUM(C114:ED114))</f>
        <v>-90000</v>
      </c>
      <c r="EF114" s="128"/>
    </row>
    <row r="115" spans="1:136" ht="14.4" thickTop="1">
      <c r="A115" s="98" t="str">
        <f t="shared" ref="A115:A122" si="28">CONCATENATE($C$116," ",$C$117,D115)</f>
        <v>Náhrad. 2Výhry</v>
      </c>
      <c r="B115" s="99" t="s">
        <v>66</v>
      </c>
      <c r="C115" s="102">
        <f>Tabulka!B74</f>
        <v>0</v>
      </c>
      <c r="D115" s="70" t="s">
        <v>23</v>
      </c>
      <c r="E115" s="57"/>
      <c r="F115" s="57"/>
      <c r="G115" s="57"/>
      <c r="H115" s="58"/>
      <c r="I115" s="59"/>
      <c r="J115" s="57"/>
      <c r="K115" s="57"/>
      <c r="L115" s="57"/>
      <c r="M115" s="58"/>
      <c r="N115" s="59"/>
      <c r="O115" s="57"/>
      <c r="P115" s="57"/>
      <c r="Q115" s="57"/>
      <c r="R115" s="58"/>
      <c r="S115" s="59"/>
      <c r="T115" s="57"/>
      <c r="U115" s="57"/>
      <c r="V115" s="57"/>
      <c r="W115" s="58"/>
      <c r="X115" s="59"/>
      <c r="Y115" s="57"/>
      <c r="Z115" s="57"/>
      <c r="AA115" s="57"/>
      <c r="AB115" s="58"/>
      <c r="AC115" s="59"/>
      <c r="AD115" s="57"/>
      <c r="AE115" s="57"/>
      <c r="AF115" s="57"/>
      <c r="AG115" s="58"/>
      <c r="AH115" s="59"/>
      <c r="AI115" s="57"/>
      <c r="AJ115" s="57"/>
      <c r="AK115" s="57"/>
      <c r="AL115" s="58"/>
      <c r="AM115" s="59"/>
      <c r="AN115" s="57"/>
      <c r="AO115" s="57"/>
      <c r="AP115" s="57"/>
      <c r="AQ115" s="58"/>
      <c r="AR115" s="59"/>
      <c r="AS115" s="57"/>
      <c r="AT115" s="57"/>
      <c r="AU115" s="57"/>
      <c r="AV115" s="58"/>
      <c r="AW115" s="59"/>
      <c r="AX115" s="57"/>
      <c r="AY115" s="57"/>
      <c r="AZ115" s="57"/>
      <c r="BA115" s="58"/>
      <c r="BB115" s="59"/>
      <c r="BC115" s="57"/>
      <c r="BD115" s="57"/>
      <c r="BE115" s="57"/>
      <c r="BF115" s="58"/>
      <c r="BG115" s="59"/>
      <c r="BH115" s="57"/>
      <c r="BI115" s="57"/>
      <c r="BJ115" s="57"/>
      <c r="BK115" s="58"/>
      <c r="BL115" s="59"/>
      <c r="BM115" s="57"/>
      <c r="BN115" s="57"/>
      <c r="BO115" s="57"/>
      <c r="BP115" s="58"/>
      <c r="BQ115" s="59"/>
      <c r="BR115" s="57"/>
      <c r="BS115" s="57"/>
      <c r="BT115" s="57"/>
      <c r="BU115" s="58"/>
      <c r="BV115" s="59"/>
      <c r="BW115" s="57"/>
      <c r="BX115" s="57"/>
      <c r="BY115" s="57"/>
      <c r="BZ115" s="58"/>
      <c r="CA115" s="59"/>
      <c r="CB115" s="57"/>
      <c r="CC115" s="57"/>
      <c r="CD115" s="57"/>
      <c r="CE115" s="58"/>
      <c r="CF115" s="59"/>
      <c r="CG115" s="57"/>
      <c r="CH115" s="57"/>
      <c r="CI115" s="57"/>
      <c r="CJ115" s="58"/>
      <c r="CK115" s="59"/>
      <c r="CL115" s="57"/>
      <c r="CM115" s="57"/>
      <c r="CN115" s="57"/>
      <c r="CO115" s="58"/>
      <c r="CP115" s="59"/>
      <c r="CQ115" s="57"/>
      <c r="CR115" s="57"/>
      <c r="CS115" s="57"/>
      <c r="CT115" s="58"/>
      <c r="CU115" s="59"/>
      <c r="CV115" s="57"/>
      <c r="CW115" s="57"/>
      <c r="CX115" s="57"/>
      <c r="CY115" s="58"/>
      <c r="CZ115" s="59"/>
      <c r="DA115" s="57"/>
      <c r="DB115" s="57"/>
      <c r="DC115" s="57"/>
      <c r="DD115" s="58"/>
      <c r="DE115" s="59"/>
      <c r="DF115" s="57"/>
      <c r="DG115" s="57"/>
      <c r="DH115" s="57"/>
      <c r="DI115" s="58"/>
      <c r="DJ115" s="59"/>
      <c r="DK115" s="57"/>
      <c r="DL115" s="57"/>
      <c r="DM115" s="57"/>
      <c r="DN115" s="58"/>
      <c r="DO115" s="59"/>
      <c r="DP115" s="57"/>
      <c r="DQ115" s="57"/>
      <c r="DR115" s="57"/>
      <c r="DS115" s="58"/>
      <c r="DT115" s="59"/>
      <c r="DU115" s="57"/>
      <c r="DV115" s="57"/>
      <c r="DW115" s="57"/>
      <c r="DX115" s="58"/>
      <c r="DY115" s="59"/>
      <c r="DZ115" s="57"/>
      <c r="EA115" s="57"/>
      <c r="EB115" s="57"/>
      <c r="EC115" s="58"/>
      <c r="ED115" s="59"/>
      <c r="EE115" s="113">
        <f t="shared" ref="EE115:EE120" si="29">IF(OR(SUM(Náhrad_2)&lt;1),-90000,SUM(E115:ED115))</f>
        <v>-90000</v>
      </c>
      <c r="EF115" s="114"/>
    </row>
    <row r="116" spans="1:136" ht="13.8">
      <c r="A116" s="98" t="str">
        <f t="shared" si="28"/>
        <v>Náhrad. 2Prohry</v>
      </c>
      <c r="B116" s="99" t="s">
        <v>66</v>
      </c>
      <c r="C116" s="103" t="str">
        <f>Tabulka!B75</f>
        <v>Náhrad.</v>
      </c>
      <c r="D116" s="104" t="s">
        <v>24</v>
      </c>
      <c r="E116" s="3"/>
      <c r="F116" s="3"/>
      <c r="G116" s="3"/>
      <c r="H116" s="1"/>
      <c r="I116" s="2"/>
      <c r="J116" s="3"/>
      <c r="K116" s="3"/>
      <c r="L116" s="3"/>
      <c r="M116" s="1"/>
      <c r="N116" s="2"/>
      <c r="O116" s="3"/>
      <c r="P116" s="3"/>
      <c r="Q116" s="3"/>
      <c r="R116" s="1"/>
      <c r="S116" s="2"/>
      <c r="T116" s="3"/>
      <c r="U116" s="3"/>
      <c r="V116" s="3"/>
      <c r="W116" s="1"/>
      <c r="X116" s="2"/>
      <c r="Y116" s="3"/>
      <c r="Z116" s="3"/>
      <c r="AA116" s="3"/>
      <c r="AB116" s="1"/>
      <c r="AC116" s="2"/>
      <c r="AD116" s="3"/>
      <c r="AE116" s="3"/>
      <c r="AF116" s="3"/>
      <c r="AG116" s="1"/>
      <c r="AH116" s="2"/>
      <c r="AI116" s="3"/>
      <c r="AJ116" s="3"/>
      <c r="AK116" s="3"/>
      <c r="AL116" s="1"/>
      <c r="AM116" s="2"/>
      <c r="AN116" s="3"/>
      <c r="AO116" s="3"/>
      <c r="AP116" s="3"/>
      <c r="AQ116" s="1"/>
      <c r="AR116" s="2"/>
      <c r="AS116" s="3"/>
      <c r="AT116" s="3"/>
      <c r="AU116" s="3"/>
      <c r="AV116" s="1"/>
      <c r="AW116" s="2"/>
      <c r="AX116" s="3"/>
      <c r="AY116" s="3"/>
      <c r="AZ116" s="3"/>
      <c r="BA116" s="1"/>
      <c r="BB116" s="2"/>
      <c r="BC116" s="3"/>
      <c r="BD116" s="3"/>
      <c r="BE116" s="3"/>
      <c r="BF116" s="1"/>
      <c r="BG116" s="2"/>
      <c r="BH116" s="3"/>
      <c r="BI116" s="3"/>
      <c r="BJ116" s="3"/>
      <c r="BK116" s="1"/>
      <c r="BL116" s="2"/>
      <c r="BM116" s="3"/>
      <c r="BN116" s="3"/>
      <c r="BO116" s="3"/>
      <c r="BP116" s="1"/>
      <c r="BQ116" s="2"/>
      <c r="BR116" s="3"/>
      <c r="BS116" s="3"/>
      <c r="BT116" s="3"/>
      <c r="BU116" s="1"/>
      <c r="BV116" s="2"/>
      <c r="BW116" s="3"/>
      <c r="BX116" s="3"/>
      <c r="BY116" s="3"/>
      <c r="BZ116" s="1"/>
      <c r="CA116" s="2"/>
      <c r="CB116" s="3"/>
      <c r="CC116" s="3"/>
      <c r="CD116" s="3"/>
      <c r="CE116" s="1"/>
      <c r="CF116" s="2"/>
      <c r="CG116" s="3"/>
      <c r="CH116" s="3"/>
      <c r="CI116" s="3"/>
      <c r="CJ116" s="1"/>
      <c r="CK116" s="2"/>
      <c r="CL116" s="3"/>
      <c r="CM116" s="3"/>
      <c r="CN116" s="3"/>
      <c r="CO116" s="1"/>
      <c r="CP116" s="2"/>
      <c r="CQ116" s="3"/>
      <c r="CR116" s="3"/>
      <c r="CS116" s="3"/>
      <c r="CT116" s="1"/>
      <c r="CU116" s="2"/>
      <c r="CV116" s="3"/>
      <c r="CW116" s="3"/>
      <c r="CX116" s="3"/>
      <c r="CY116" s="1"/>
      <c r="CZ116" s="2"/>
      <c r="DA116" s="3"/>
      <c r="DB116" s="3"/>
      <c r="DC116" s="3"/>
      <c r="DD116" s="1"/>
      <c r="DE116" s="2"/>
      <c r="DF116" s="3"/>
      <c r="DG116" s="3"/>
      <c r="DH116" s="3"/>
      <c r="DI116" s="1"/>
      <c r="DJ116" s="2"/>
      <c r="DK116" s="3"/>
      <c r="DL116" s="3"/>
      <c r="DM116" s="3"/>
      <c r="DN116" s="1"/>
      <c r="DO116" s="2"/>
      <c r="DP116" s="3"/>
      <c r="DQ116" s="3"/>
      <c r="DR116" s="3"/>
      <c r="DS116" s="1"/>
      <c r="DT116" s="2"/>
      <c r="DU116" s="3"/>
      <c r="DV116" s="3"/>
      <c r="DW116" s="3"/>
      <c r="DX116" s="1"/>
      <c r="DY116" s="2"/>
      <c r="DZ116" s="3"/>
      <c r="EA116" s="3"/>
      <c r="EB116" s="3"/>
      <c r="EC116" s="1"/>
      <c r="ED116" s="2"/>
      <c r="EE116" s="115">
        <f t="shared" si="29"/>
        <v>-90000</v>
      </c>
      <c r="EF116" s="116">
        <f>SUM(EE115-EE116)</f>
        <v>0</v>
      </c>
    </row>
    <row r="117" spans="1:136" ht="13.8">
      <c r="A117" s="98" t="str">
        <f t="shared" si="28"/>
        <v>Náhrad. 2Placeno panáků</v>
      </c>
      <c r="B117" s="99" t="s">
        <v>66</v>
      </c>
      <c r="C117" s="103">
        <f>Tabulka!B76</f>
        <v>2</v>
      </c>
      <c r="D117" s="104" t="s">
        <v>39</v>
      </c>
      <c r="E117" s="3"/>
      <c r="F117" s="3"/>
      <c r="G117" s="3"/>
      <c r="H117" s="1"/>
      <c r="I117" s="2"/>
      <c r="J117" s="3"/>
      <c r="K117" s="3"/>
      <c r="L117" s="3"/>
      <c r="M117" s="1"/>
      <c r="N117" s="2"/>
      <c r="O117" s="3"/>
      <c r="P117" s="3"/>
      <c r="Q117" s="3"/>
      <c r="R117" s="1"/>
      <c r="S117" s="2"/>
      <c r="T117" s="3"/>
      <c r="U117" s="3"/>
      <c r="V117" s="3"/>
      <c r="W117" s="1"/>
      <c r="X117" s="2"/>
      <c r="Y117" s="3"/>
      <c r="Z117" s="3"/>
      <c r="AA117" s="3"/>
      <c r="AB117" s="1"/>
      <c r="AC117" s="2"/>
      <c r="AD117" s="3"/>
      <c r="AE117" s="3"/>
      <c r="AF117" s="3"/>
      <c r="AG117" s="1"/>
      <c r="AH117" s="2"/>
      <c r="AI117" s="3"/>
      <c r="AJ117" s="3"/>
      <c r="AK117" s="3"/>
      <c r="AL117" s="1"/>
      <c r="AM117" s="2"/>
      <c r="AN117" s="3"/>
      <c r="AO117" s="3"/>
      <c r="AP117" s="3"/>
      <c r="AQ117" s="1"/>
      <c r="AR117" s="2"/>
      <c r="AS117" s="3"/>
      <c r="AT117" s="3"/>
      <c r="AU117" s="3"/>
      <c r="AV117" s="1"/>
      <c r="AW117" s="2"/>
      <c r="AX117" s="3"/>
      <c r="AY117" s="3"/>
      <c r="AZ117" s="3"/>
      <c r="BA117" s="1"/>
      <c r="BB117" s="2"/>
      <c r="BC117" s="3"/>
      <c r="BD117" s="3"/>
      <c r="BE117" s="3"/>
      <c r="BF117" s="1"/>
      <c r="BG117" s="2"/>
      <c r="BH117" s="3"/>
      <c r="BI117" s="3"/>
      <c r="BJ117" s="3"/>
      <c r="BK117" s="1"/>
      <c r="BL117" s="2"/>
      <c r="BM117" s="3"/>
      <c r="BN117" s="3"/>
      <c r="BO117" s="3"/>
      <c r="BP117" s="1"/>
      <c r="BQ117" s="2"/>
      <c r="BR117" s="3"/>
      <c r="BS117" s="3"/>
      <c r="BT117" s="3"/>
      <c r="BU117" s="1"/>
      <c r="BV117" s="2"/>
      <c r="BW117" s="3"/>
      <c r="BX117" s="3"/>
      <c r="BY117" s="3"/>
      <c r="BZ117" s="1"/>
      <c r="CA117" s="2"/>
      <c r="CB117" s="3"/>
      <c r="CC117" s="3"/>
      <c r="CD117" s="3"/>
      <c r="CE117" s="1"/>
      <c r="CF117" s="2"/>
      <c r="CG117" s="3"/>
      <c r="CH117" s="3"/>
      <c r="CI117" s="3"/>
      <c r="CJ117" s="1"/>
      <c r="CK117" s="2"/>
      <c r="CL117" s="3"/>
      <c r="CM117" s="3"/>
      <c r="CN117" s="3"/>
      <c r="CO117" s="1"/>
      <c r="CP117" s="2"/>
      <c r="CQ117" s="3"/>
      <c r="CR117" s="3"/>
      <c r="CS117" s="3"/>
      <c r="CT117" s="1"/>
      <c r="CU117" s="2"/>
      <c r="CV117" s="3"/>
      <c r="CW117" s="3"/>
      <c r="CX117" s="3"/>
      <c r="CY117" s="1"/>
      <c r="CZ117" s="2"/>
      <c r="DA117" s="3"/>
      <c r="DB117" s="3"/>
      <c r="DC117" s="3"/>
      <c r="DD117" s="1"/>
      <c r="DE117" s="2"/>
      <c r="DF117" s="3"/>
      <c r="DG117" s="3"/>
      <c r="DH117" s="3"/>
      <c r="DI117" s="1"/>
      <c r="DJ117" s="2"/>
      <c r="DK117" s="3"/>
      <c r="DL117" s="3"/>
      <c r="DM117" s="3"/>
      <c r="DN117" s="1"/>
      <c r="DO117" s="2"/>
      <c r="DP117" s="3"/>
      <c r="DQ117" s="3"/>
      <c r="DR117" s="3"/>
      <c r="DS117" s="1"/>
      <c r="DT117" s="2"/>
      <c r="DU117" s="3"/>
      <c r="DV117" s="3"/>
      <c r="DW117" s="3"/>
      <c r="DX117" s="1"/>
      <c r="DY117" s="2"/>
      <c r="DZ117" s="3"/>
      <c r="EA117" s="3"/>
      <c r="EB117" s="3"/>
      <c r="EC117" s="1"/>
      <c r="ED117" s="2"/>
      <c r="EE117" s="115">
        <f t="shared" si="29"/>
        <v>-90000</v>
      </c>
      <c r="EF117" s="117"/>
    </row>
    <row r="118" spans="1:136" ht="13.8">
      <c r="A118" s="98" t="str">
        <f t="shared" si="28"/>
        <v>Náhrad. 2Přehozy</v>
      </c>
      <c r="B118" s="99" t="s">
        <v>66</v>
      </c>
      <c r="C118" s="103">
        <f>Tabulka!B77</f>
        <v>0</v>
      </c>
      <c r="D118" s="104" t="s">
        <v>25</v>
      </c>
      <c r="E118" s="3"/>
      <c r="F118" s="3"/>
      <c r="G118" s="3"/>
      <c r="H118" s="1"/>
      <c r="I118" s="2"/>
      <c r="J118" s="3"/>
      <c r="K118" s="3"/>
      <c r="L118" s="3"/>
      <c r="M118" s="1"/>
      <c r="N118" s="2"/>
      <c r="O118" s="3"/>
      <c r="P118" s="3"/>
      <c r="Q118" s="3"/>
      <c r="R118" s="1"/>
      <c r="S118" s="2"/>
      <c r="T118" s="3"/>
      <c r="U118" s="3"/>
      <c r="V118" s="3"/>
      <c r="W118" s="1"/>
      <c r="X118" s="2"/>
      <c r="Y118" s="3"/>
      <c r="Z118" s="3"/>
      <c r="AA118" s="3"/>
      <c r="AB118" s="1"/>
      <c r="AC118" s="2"/>
      <c r="AD118" s="3"/>
      <c r="AE118" s="3"/>
      <c r="AF118" s="3"/>
      <c r="AG118" s="1"/>
      <c r="AH118" s="2"/>
      <c r="AI118" s="3"/>
      <c r="AJ118" s="3"/>
      <c r="AK118" s="3"/>
      <c r="AL118" s="1"/>
      <c r="AM118" s="2"/>
      <c r="AN118" s="3"/>
      <c r="AO118" s="3"/>
      <c r="AP118" s="3"/>
      <c r="AQ118" s="1"/>
      <c r="AR118" s="2"/>
      <c r="AS118" s="3"/>
      <c r="AT118" s="3"/>
      <c r="AU118" s="3"/>
      <c r="AV118" s="1"/>
      <c r="AW118" s="2"/>
      <c r="AX118" s="3"/>
      <c r="AY118" s="3"/>
      <c r="AZ118" s="3"/>
      <c r="BA118" s="1"/>
      <c r="BB118" s="2"/>
      <c r="BC118" s="3"/>
      <c r="BD118" s="3"/>
      <c r="BE118" s="3"/>
      <c r="BF118" s="1"/>
      <c r="BG118" s="2"/>
      <c r="BH118" s="3"/>
      <c r="BI118" s="3"/>
      <c r="BJ118" s="3"/>
      <c r="BK118" s="1"/>
      <c r="BL118" s="2"/>
      <c r="BM118" s="3"/>
      <c r="BN118" s="3"/>
      <c r="BO118" s="3"/>
      <c r="BP118" s="1"/>
      <c r="BQ118" s="2"/>
      <c r="BR118" s="3"/>
      <c r="BS118" s="3"/>
      <c r="BT118" s="3"/>
      <c r="BU118" s="1"/>
      <c r="BV118" s="2"/>
      <c r="BW118" s="3"/>
      <c r="BX118" s="3"/>
      <c r="BY118" s="3"/>
      <c r="BZ118" s="1"/>
      <c r="CA118" s="2"/>
      <c r="CB118" s="3"/>
      <c r="CC118" s="3"/>
      <c r="CD118" s="3"/>
      <c r="CE118" s="1"/>
      <c r="CF118" s="2"/>
      <c r="CG118" s="3"/>
      <c r="CH118" s="3"/>
      <c r="CI118" s="3"/>
      <c r="CJ118" s="1"/>
      <c r="CK118" s="2"/>
      <c r="CL118" s="3"/>
      <c r="CM118" s="3"/>
      <c r="CN118" s="3"/>
      <c r="CO118" s="1"/>
      <c r="CP118" s="2"/>
      <c r="CQ118" s="3"/>
      <c r="CR118" s="3"/>
      <c r="CS118" s="3"/>
      <c r="CT118" s="1"/>
      <c r="CU118" s="2"/>
      <c r="CV118" s="3"/>
      <c r="CW118" s="3"/>
      <c r="CX118" s="3"/>
      <c r="CY118" s="1"/>
      <c r="CZ118" s="2"/>
      <c r="DA118" s="3"/>
      <c r="DB118" s="3"/>
      <c r="DC118" s="3"/>
      <c r="DD118" s="1"/>
      <c r="DE118" s="2"/>
      <c r="DF118" s="3"/>
      <c r="DG118" s="3"/>
      <c r="DH118" s="3"/>
      <c r="DI118" s="1"/>
      <c r="DJ118" s="2"/>
      <c r="DK118" s="3"/>
      <c r="DL118" s="3"/>
      <c r="DM118" s="3"/>
      <c r="DN118" s="1"/>
      <c r="DO118" s="2"/>
      <c r="DP118" s="3"/>
      <c r="DQ118" s="3"/>
      <c r="DR118" s="3"/>
      <c r="DS118" s="1"/>
      <c r="DT118" s="2"/>
      <c r="DU118" s="3"/>
      <c r="DV118" s="3"/>
      <c r="DW118" s="3"/>
      <c r="DX118" s="1"/>
      <c r="DY118" s="2"/>
      <c r="DZ118" s="3"/>
      <c r="EA118" s="3"/>
      <c r="EB118" s="3"/>
      <c r="EC118" s="1"/>
      <c r="ED118" s="2"/>
      <c r="EE118" s="115">
        <f t="shared" si="29"/>
        <v>-90000</v>
      </c>
      <c r="EF118" s="117"/>
    </row>
    <row r="119" spans="1:136" ht="13.8">
      <c r="A119" s="98" t="str">
        <f t="shared" si="28"/>
        <v>Náhrad. 2Poč. kol</v>
      </c>
      <c r="B119" s="99" t="s">
        <v>66</v>
      </c>
      <c r="C119" s="103">
        <f>Tabulka!B78</f>
        <v>0</v>
      </c>
      <c r="D119" s="104" t="s">
        <v>37</v>
      </c>
      <c r="E119" s="3"/>
      <c r="F119" s="3"/>
      <c r="G119" s="3"/>
      <c r="H119" s="1"/>
      <c r="I119" s="2"/>
      <c r="J119" s="3"/>
      <c r="K119" s="3"/>
      <c r="L119" s="3"/>
      <c r="M119" s="1"/>
      <c r="N119" s="2"/>
      <c r="O119" s="3"/>
      <c r="P119" s="3"/>
      <c r="Q119" s="3"/>
      <c r="R119" s="1"/>
      <c r="S119" s="2"/>
      <c r="T119" s="3"/>
      <c r="U119" s="3"/>
      <c r="V119" s="3"/>
      <c r="W119" s="1"/>
      <c r="X119" s="2"/>
      <c r="Y119" s="3"/>
      <c r="Z119" s="3"/>
      <c r="AA119" s="3"/>
      <c r="AB119" s="1"/>
      <c r="AC119" s="2"/>
      <c r="AD119" s="3"/>
      <c r="AE119" s="3"/>
      <c r="AF119" s="3"/>
      <c r="AG119" s="1"/>
      <c r="AH119" s="2"/>
      <c r="AI119" s="3"/>
      <c r="AJ119" s="3"/>
      <c r="AK119" s="3"/>
      <c r="AL119" s="1"/>
      <c r="AM119" s="2"/>
      <c r="AN119" s="3"/>
      <c r="AO119" s="3"/>
      <c r="AP119" s="3"/>
      <c r="AQ119" s="1"/>
      <c r="AR119" s="2"/>
      <c r="AS119" s="3"/>
      <c r="AT119" s="3"/>
      <c r="AU119" s="3"/>
      <c r="AV119" s="1"/>
      <c r="AW119" s="2"/>
      <c r="AX119" s="3"/>
      <c r="AY119" s="3"/>
      <c r="AZ119" s="3"/>
      <c r="BA119" s="1"/>
      <c r="BB119" s="2"/>
      <c r="BC119" s="3"/>
      <c r="BD119" s="3"/>
      <c r="BE119" s="3"/>
      <c r="BF119" s="1"/>
      <c r="BG119" s="2"/>
      <c r="BH119" s="3"/>
      <c r="BI119" s="3"/>
      <c r="BJ119" s="3"/>
      <c r="BK119" s="1"/>
      <c r="BL119" s="2"/>
      <c r="BM119" s="3"/>
      <c r="BN119" s="3"/>
      <c r="BO119" s="3"/>
      <c r="BP119" s="1"/>
      <c r="BQ119" s="2"/>
      <c r="BR119" s="3"/>
      <c r="BS119" s="3"/>
      <c r="BT119" s="3"/>
      <c r="BU119" s="1"/>
      <c r="BV119" s="2"/>
      <c r="BW119" s="3"/>
      <c r="BX119" s="3"/>
      <c r="BY119" s="3"/>
      <c r="BZ119" s="1"/>
      <c r="CA119" s="2"/>
      <c r="CB119" s="3"/>
      <c r="CC119" s="3"/>
      <c r="CD119" s="3"/>
      <c r="CE119" s="1"/>
      <c r="CF119" s="2"/>
      <c r="CG119" s="3"/>
      <c r="CH119" s="3"/>
      <c r="CI119" s="3"/>
      <c r="CJ119" s="1"/>
      <c r="CK119" s="2"/>
      <c r="CL119" s="3"/>
      <c r="CM119" s="3"/>
      <c r="CN119" s="3"/>
      <c r="CO119" s="1"/>
      <c r="CP119" s="2"/>
      <c r="CQ119" s="3"/>
      <c r="CR119" s="3"/>
      <c r="CS119" s="3"/>
      <c r="CT119" s="1"/>
      <c r="CU119" s="2"/>
      <c r="CV119" s="3"/>
      <c r="CW119" s="3"/>
      <c r="CX119" s="3"/>
      <c r="CY119" s="1"/>
      <c r="CZ119" s="2"/>
      <c r="DA119" s="3"/>
      <c r="DB119" s="3"/>
      <c r="DC119" s="3"/>
      <c r="DD119" s="1"/>
      <c r="DE119" s="2"/>
      <c r="DF119" s="3"/>
      <c r="DG119" s="3"/>
      <c r="DH119" s="3"/>
      <c r="DI119" s="1"/>
      <c r="DJ119" s="2"/>
      <c r="DK119" s="3"/>
      <c r="DL119" s="3"/>
      <c r="DM119" s="3"/>
      <c r="DN119" s="1"/>
      <c r="DO119" s="2"/>
      <c r="DP119" s="3"/>
      <c r="DQ119" s="3"/>
      <c r="DR119" s="3"/>
      <c r="DS119" s="1"/>
      <c r="DT119" s="2"/>
      <c r="DU119" s="3"/>
      <c r="DV119" s="3"/>
      <c r="DW119" s="3"/>
      <c r="DX119" s="1"/>
      <c r="DY119" s="2"/>
      <c r="DZ119" s="3"/>
      <c r="EA119" s="3"/>
      <c r="EB119" s="3"/>
      <c r="EC119" s="1"/>
      <c r="ED119" s="2"/>
      <c r="EE119" s="115">
        <f t="shared" si="29"/>
        <v>-90000</v>
      </c>
      <c r="EF119" s="117"/>
    </row>
    <row r="120" spans="1:136" ht="13.8">
      <c r="A120" s="98" t="str">
        <f t="shared" si="28"/>
        <v>Náhrad. 2Počet konečných bodů</v>
      </c>
      <c r="B120" s="99" t="s">
        <v>66</v>
      </c>
      <c r="C120" s="103"/>
      <c r="D120" s="104" t="s">
        <v>48</v>
      </c>
      <c r="E120" s="3"/>
      <c r="F120" s="3"/>
      <c r="G120" s="3"/>
      <c r="H120" s="1"/>
      <c r="I120" s="2"/>
      <c r="J120" s="3"/>
      <c r="K120" s="3"/>
      <c r="L120" s="3"/>
      <c r="M120" s="1"/>
      <c r="N120" s="2"/>
      <c r="O120" s="3"/>
      <c r="P120" s="3"/>
      <c r="Q120" s="3"/>
      <c r="R120" s="1"/>
      <c r="S120" s="2"/>
      <c r="T120" s="3"/>
      <c r="U120" s="3"/>
      <c r="V120" s="3"/>
      <c r="W120" s="1"/>
      <c r="X120" s="2"/>
      <c r="Y120" s="3"/>
      <c r="Z120" s="3"/>
      <c r="AA120" s="3"/>
      <c r="AB120" s="1"/>
      <c r="AC120" s="2"/>
      <c r="AD120" s="3"/>
      <c r="AE120" s="3"/>
      <c r="AF120" s="3"/>
      <c r="AG120" s="1"/>
      <c r="AH120" s="2"/>
      <c r="AI120" s="3"/>
      <c r="AJ120" s="3"/>
      <c r="AK120" s="3"/>
      <c r="AL120" s="1"/>
      <c r="AM120" s="2"/>
      <c r="AN120" s="3"/>
      <c r="AO120" s="3"/>
      <c r="AP120" s="3"/>
      <c r="AQ120" s="1"/>
      <c r="AR120" s="2"/>
      <c r="AS120" s="3"/>
      <c r="AT120" s="3"/>
      <c r="AU120" s="3"/>
      <c r="AV120" s="1"/>
      <c r="AW120" s="2"/>
      <c r="AX120" s="3"/>
      <c r="AY120" s="3"/>
      <c r="AZ120" s="3"/>
      <c r="BA120" s="1"/>
      <c r="BB120" s="2"/>
      <c r="BC120" s="3"/>
      <c r="BD120" s="3"/>
      <c r="BE120" s="3"/>
      <c r="BF120" s="1"/>
      <c r="BG120" s="2"/>
      <c r="BH120" s="3"/>
      <c r="BI120" s="3"/>
      <c r="BJ120" s="3"/>
      <c r="BK120" s="1"/>
      <c r="BL120" s="2"/>
      <c r="BM120" s="3"/>
      <c r="BN120" s="3"/>
      <c r="BO120" s="3"/>
      <c r="BP120" s="1"/>
      <c r="BQ120" s="2"/>
      <c r="BR120" s="3"/>
      <c r="BS120" s="3"/>
      <c r="BT120" s="3"/>
      <c r="BU120" s="1"/>
      <c r="BV120" s="2"/>
      <c r="BW120" s="3"/>
      <c r="BX120" s="3"/>
      <c r="BY120" s="3"/>
      <c r="BZ120" s="1"/>
      <c r="CA120" s="2"/>
      <c r="CB120" s="3"/>
      <c r="CC120" s="3"/>
      <c r="CD120" s="3"/>
      <c r="CE120" s="1"/>
      <c r="CF120" s="2"/>
      <c r="CG120" s="3"/>
      <c r="CH120" s="3"/>
      <c r="CI120" s="3"/>
      <c r="CJ120" s="1"/>
      <c r="CK120" s="2"/>
      <c r="CL120" s="3"/>
      <c r="CM120" s="3"/>
      <c r="CN120" s="3"/>
      <c r="CO120" s="1"/>
      <c r="CP120" s="2"/>
      <c r="CQ120" s="3"/>
      <c r="CR120" s="3"/>
      <c r="CS120" s="3"/>
      <c r="CT120" s="1"/>
      <c r="CU120" s="2"/>
      <c r="CV120" s="3"/>
      <c r="CW120" s="3"/>
      <c r="CX120" s="3"/>
      <c r="CY120" s="1"/>
      <c r="CZ120" s="2"/>
      <c r="DA120" s="3"/>
      <c r="DB120" s="3"/>
      <c r="DC120" s="3"/>
      <c r="DD120" s="1"/>
      <c r="DE120" s="2"/>
      <c r="DF120" s="3"/>
      <c r="DG120" s="3"/>
      <c r="DH120" s="3"/>
      <c r="DI120" s="1"/>
      <c r="DJ120" s="2"/>
      <c r="DK120" s="3"/>
      <c r="DL120" s="3"/>
      <c r="DM120" s="3"/>
      <c r="DN120" s="1"/>
      <c r="DO120" s="2"/>
      <c r="DP120" s="3"/>
      <c r="DQ120" s="3"/>
      <c r="DR120" s="3"/>
      <c r="DS120" s="1"/>
      <c r="DT120" s="2"/>
      <c r="DU120" s="3"/>
      <c r="DV120" s="3"/>
      <c r="DW120" s="3"/>
      <c r="DX120" s="1"/>
      <c r="DY120" s="2"/>
      <c r="DZ120" s="3"/>
      <c r="EA120" s="3"/>
      <c r="EB120" s="3"/>
      <c r="EC120" s="1"/>
      <c r="ED120" s="2"/>
      <c r="EE120" s="115">
        <f t="shared" si="29"/>
        <v>-90000</v>
      </c>
      <c r="EF120" s="117"/>
    </row>
    <row r="121" spans="1:136" ht="13.8">
      <c r="A121" s="98" t="str">
        <f t="shared" si="28"/>
        <v>Náhrad. 2Průměr konečných bodů na kolo</v>
      </c>
      <c r="B121" s="99" t="s">
        <v>66</v>
      </c>
      <c r="C121" s="103"/>
      <c r="D121" s="105" t="s">
        <v>49</v>
      </c>
      <c r="E121" s="84" t="str">
        <f>IF(E120&lt;&gt;"",AVERAGE($E120:E120),"")</f>
        <v/>
      </c>
      <c r="F121" s="84" t="str">
        <f>IF(F120&lt;&gt;"",AVERAGE($E120:F120),"")</f>
        <v/>
      </c>
      <c r="G121" s="84" t="str">
        <f>IF(G120&lt;&gt;"",AVERAGE($E120:G120),"")</f>
        <v/>
      </c>
      <c r="H121" s="84" t="str">
        <f>IF(H120&lt;&gt;"",AVERAGE($E120:H120),"")</f>
        <v/>
      </c>
      <c r="I121" s="129" t="str">
        <f>IF(I120&lt;&gt;"",AVERAGE($E120:I120),"")</f>
        <v/>
      </c>
      <c r="J121" s="84" t="str">
        <f>IF(J120&lt;&gt;"",AVERAGE($E120:J120),"")</f>
        <v/>
      </c>
      <c r="K121" s="84" t="str">
        <f>IF(K120&lt;&gt;"",AVERAGE($E120:K120),"")</f>
        <v/>
      </c>
      <c r="L121" s="84" t="str">
        <f>IF(L120&lt;&gt;"",AVERAGE($E120:L120),"")</f>
        <v/>
      </c>
      <c r="M121" s="84" t="str">
        <f>IF(M120&lt;&gt;"",AVERAGE($E120:M120),"")</f>
        <v/>
      </c>
      <c r="N121" s="129" t="str">
        <f>IF(N120&lt;&gt;"",AVERAGE($E120:N120),"")</f>
        <v/>
      </c>
      <c r="O121" s="84" t="str">
        <f>IF(O120&lt;&gt;"",AVERAGE($E120:O120),"")</f>
        <v/>
      </c>
      <c r="P121" s="84" t="str">
        <f>IF(P120&lt;&gt;"",AVERAGE($E120:P120),"")</f>
        <v/>
      </c>
      <c r="Q121" s="84" t="str">
        <f>IF(Q120&lt;&gt;"",AVERAGE($E120:Q120),"")</f>
        <v/>
      </c>
      <c r="R121" s="84" t="str">
        <f>IF(R120&lt;&gt;"",AVERAGE($E120:R120),"")</f>
        <v/>
      </c>
      <c r="S121" s="129" t="str">
        <f>IF(S120&lt;&gt;"",AVERAGE($E120:S120),"")</f>
        <v/>
      </c>
      <c r="T121" s="84" t="str">
        <f>IF(T120&lt;&gt;"",AVERAGE($E120:T120),"")</f>
        <v/>
      </c>
      <c r="U121" s="84" t="str">
        <f>IF(U120&lt;&gt;"",AVERAGE($E120:U120),"")</f>
        <v/>
      </c>
      <c r="V121" s="84" t="str">
        <f>IF(V120&lt;&gt;"",AVERAGE($E120:V120),"")</f>
        <v/>
      </c>
      <c r="W121" s="84" t="str">
        <f>IF(W120&lt;&gt;"",AVERAGE($E120:W120),"")</f>
        <v/>
      </c>
      <c r="X121" s="129" t="str">
        <f>IF(X120&lt;&gt;"",AVERAGE($E120:X120),"")</f>
        <v/>
      </c>
      <c r="Y121" s="84" t="str">
        <f>IF(Y120&lt;&gt;"",AVERAGE($E120:Y120),"")</f>
        <v/>
      </c>
      <c r="Z121" s="84" t="str">
        <f>IF(Z120&lt;&gt;"",AVERAGE($E120:Z120),"")</f>
        <v/>
      </c>
      <c r="AA121" s="84" t="str">
        <f>IF(AA120&lt;&gt;"",AVERAGE($E120:AA120),"")</f>
        <v/>
      </c>
      <c r="AB121" s="84" t="str">
        <f>IF(AB120&lt;&gt;"",AVERAGE($E120:AB120),"")</f>
        <v/>
      </c>
      <c r="AC121" s="129" t="str">
        <f>IF(AC120&lt;&gt;"",AVERAGE($E120:AC120),"")</f>
        <v/>
      </c>
      <c r="AD121" s="84" t="str">
        <f>IF(AD120&lt;&gt;"",AVERAGE($E120:AD120),"")</f>
        <v/>
      </c>
      <c r="AE121" s="84" t="str">
        <f>IF(AE120&lt;&gt;"",AVERAGE($E120:AE120),"")</f>
        <v/>
      </c>
      <c r="AF121" s="84" t="str">
        <f>IF(AF120&lt;&gt;"",AVERAGE($E120:AF120),"")</f>
        <v/>
      </c>
      <c r="AG121" s="84" t="str">
        <f>IF(AG120&lt;&gt;"",AVERAGE($E120:AG120),"")</f>
        <v/>
      </c>
      <c r="AH121" s="129" t="str">
        <f>IF(AH120&lt;&gt;"",AVERAGE($E120:AH120),"")</f>
        <v/>
      </c>
      <c r="AI121" s="84" t="str">
        <f>IF(AI120&lt;&gt;"",AVERAGE($E120:AI120),"")</f>
        <v/>
      </c>
      <c r="AJ121" s="84" t="str">
        <f>IF(AJ120&lt;&gt;"",AVERAGE($E120:AJ120),"")</f>
        <v/>
      </c>
      <c r="AK121" s="84" t="str">
        <f>IF(AK120&lt;&gt;"",AVERAGE($E120:AK120),"")</f>
        <v/>
      </c>
      <c r="AL121" s="84" t="str">
        <f>IF(AL120&lt;&gt;"",AVERAGE($E120:AL120),"")</f>
        <v/>
      </c>
      <c r="AM121" s="129" t="str">
        <f>IF(AM120&lt;&gt;"",AVERAGE($E120:AM120),"")</f>
        <v/>
      </c>
      <c r="AN121" s="84" t="str">
        <f>IF(AN120&lt;&gt;"",AVERAGE($E120:AN120),"")</f>
        <v/>
      </c>
      <c r="AO121" s="84" t="str">
        <f>IF(AO120&lt;&gt;"",AVERAGE($E120:AO120),"")</f>
        <v/>
      </c>
      <c r="AP121" s="84" t="str">
        <f>IF(AP120&lt;&gt;"",AVERAGE($E120:AP120),"")</f>
        <v/>
      </c>
      <c r="AQ121" s="84" t="str">
        <f>IF(AQ120&lt;&gt;"",AVERAGE($E120:AQ120),"")</f>
        <v/>
      </c>
      <c r="AR121" s="129" t="str">
        <f>IF(AR120&lt;&gt;"",AVERAGE($E120:AR120),"")</f>
        <v/>
      </c>
      <c r="AS121" s="84" t="str">
        <f>IF(AS120&lt;&gt;"",AVERAGE($E120:AS120),"")</f>
        <v/>
      </c>
      <c r="AT121" s="84" t="str">
        <f>IF(AT120&lt;&gt;"",AVERAGE($E120:AT120),"")</f>
        <v/>
      </c>
      <c r="AU121" s="84" t="str">
        <f>IF(AU120&lt;&gt;"",AVERAGE($E120:AU120),"")</f>
        <v/>
      </c>
      <c r="AV121" s="84" t="str">
        <f>IF(AV120&lt;&gt;"",AVERAGE($E120:AV120),"")</f>
        <v/>
      </c>
      <c r="AW121" s="129" t="str">
        <f>IF(AW120&lt;&gt;"",AVERAGE($E120:AW120),"")</f>
        <v/>
      </c>
      <c r="AX121" s="84" t="str">
        <f>IF(AX120&lt;&gt;"",AVERAGE($E120:AX120),"")</f>
        <v/>
      </c>
      <c r="AY121" s="84" t="str">
        <f>IF(AY120&lt;&gt;"",AVERAGE($E120:AY120),"")</f>
        <v/>
      </c>
      <c r="AZ121" s="84" t="str">
        <f>IF(AZ120&lt;&gt;"",AVERAGE($E120:AZ120),"")</f>
        <v/>
      </c>
      <c r="BA121" s="84" t="str">
        <f>IF(BA120&lt;&gt;"",AVERAGE($E120:BA120),"")</f>
        <v/>
      </c>
      <c r="BB121" s="129" t="str">
        <f>IF(BB120&lt;&gt;"",AVERAGE($E120:BB120),"")</f>
        <v/>
      </c>
      <c r="BC121" s="84" t="str">
        <f>IF(BC120&lt;&gt;"",AVERAGE($E120:BC120),"")</f>
        <v/>
      </c>
      <c r="BD121" s="84" t="str">
        <f>IF(BD120&lt;&gt;"",AVERAGE($E120:BD120),"")</f>
        <v/>
      </c>
      <c r="BE121" s="84" t="str">
        <f>IF(BE120&lt;&gt;"",AVERAGE($E120:BE120),"")</f>
        <v/>
      </c>
      <c r="BF121" s="84" t="str">
        <f>IF(BF120&lt;&gt;"",AVERAGE($E120:BF120),"")</f>
        <v/>
      </c>
      <c r="BG121" s="129" t="str">
        <f>IF(BG120&lt;&gt;"",AVERAGE($E120:BG120),"")</f>
        <v/>
      </c>
      <c r="BH121" s="84" t="str">
        <f>IF(BH120&lt;&gt;"",AVERAGE($E120:BH120),"")</f>
        <v/>
      </c>
      <c r="BI121" s="84" t="str">
        <f>IF(BI120&lt;&gt;"",AVERAGE($E120:BI120),"")</f>
        <v/>
      </c>
      <c r="BJ121" s="84" t="str">
        <f>IF(BJ120&lt;&gt;"",AVERAGE($E120:BJ120),"")</f>
        <v/>
      </c>
      <c r="BK121" s="84" t="str">
        <f>IF(BK120&lt;&gt;"",AVERAGE($E120:BK120),"")</f>
        <v/>
      </c>
      <c r="BL121" s="129" t="str">
        <f>IF(BL120&lt;&gt;"",AVERAGE($E120:BL120),"")</f>
        <v/>
      </c>
      <c r="BM121" s="84" t="str">
        <f>IF(BM120&lt;&gt;"",AVERAGE($E120:BM120),"")</f>
        <v/>
      </c>
      <c r="BN121" s="84" t="str">
        <f>IF(BN120&lt;&gt;"",AVERAGE($E120:BN120),"")</f>
        <v/>
      </c>
      <c r="BO121" s="84" t="str">
        <f>IF(BO120&lt;&gt;"",AVERAGE($E120:BO120),"")</f>
        <v/>
      </c>
      <c r="BP121" s="84" t="str">
        <f>IF(BP120&lt;&gt;"",AVERAGE($E120:BP120),"")</f>
        <v/>
      </c>
      <c r="BQ121" s="129" t="str">
        <f>IF(BQ120&lt;&gt;"",AVERAGE($E120:BQ120),"")</f>
        <v/>
      </c>
      <c r="BR121" s="84" t="str">
        <f>IF(BR120&lt;&gt;"",AVERAGE($E120:BR120),"")</f>
        <v/>
      </c>
      <c r="BS121" s="84" t="str">
        <f>IF(BS120&lt;&gt;"",AVERAGE($E120:BS120),"")</f>
        <v/>
      </c>
      <c r="BT121" s="84" t="str">
        <f>IF(BT120&lt;&gt;"",AVERAGE($E120:BT120),"")</f>
        <v/>
      </c>
      <c r="BU121" s="84" t="str">
        <f>IF(BU120&lt;&gt;"",AVERAGE($E120:BU120),"")</f>
        <v/>
      </c>
      <c r="BV121" s="129" t="str">
        <f>IF(BV120&lt;&gt;"",AVERAGE($E120:BV120),"")</f>
        <v/>
      </c>
      <c r="BW121" s="84" t="str">
        <f>IF(BW120&lt;&gt;"",AVERAGE($E120:BW120),"")</f>
        <v/>
      </c>
      <c r="BX121" s="84" t="str">
        <f>IF(BX120&lt;&gt;"",AVERAGE($E120:BX120),"")</f>
        <v/>
      </c>
      <c r="BY121" s="84" t="str">
        <f>IF(BY120&lt;&gt;"",AVERAGE($E120:BY120),"")</f>
        <v/>
      </c>
      <c r="BZ121" s="84" t="str">
        <f>IF(BZ120&lt;&gt;"",AVERAGE($E120:BZ120),"")</f>
        <v/>
      </c>
      <c r="CA121" s="129" t="str">
        <f>IF(CA120&lt;&gt;"",AVERAGE($E120:CA120),"")</f>
        <v/>
      </c>
      <c r="CB121" s="84" t="str">
        <f>IF(CB120&lt;&gt;"",AVERAGE($E120:CB120),"")</f>
        <v/>
      </c>
      <c r="CC121" s="84" t="str">
        <f>IF(CC120&lt;&gt;"",AVERAGE($E120:CC120),"")</f>
        <v/>
      </c>
      <c r="CD121" s="84" t="str">
        <f>IF(CD120&lt;&gt;"",AVERAGE($E120:CD120),"")</f>
        <v/>
      </c>
      <c r="CE121" s="84" t="str">
        <f>IF(CE120&lt;&gt;"",AVERAGE($E120:CE120),"")</f>
        <v/>
      </c>
      <c r="CF121" s="129" t="str">
        <f>IF(CF120&lt;&gt;"",AVERAGE($E120:CF120),"")</f>
        <v/>
      </c>
      <c r="CG121" s="84" t="str">
        <f>IF(CG120&lt;&gt;"",AVERAGE($E120:CG120),"")</f>
        <v/>
      </c>
      <c r="CH121" s="84" t="str">
        <f>IF(CH120&lt;&gt;"",AVERAGE($E120:CH120),"")</f>
        <v/>
      </c>
      <c r="CI121" s="84" t="str">
        <f>IF(CI120&lt;&gt;"",AVERAGE($E120:CI120),"")</f>
        <v/>
      </c>
      <c r="CJ121" s="84" t="str">
        <f>IF(CJ120&lt;&gt;"",AVERAGE($E120:CJ120),"")</f>
        <v/>
      </c>
      <c r="CK121" s="129" t="str">
        <f>IF(CK120&lt;&gt;"",AVERAGE($E120:CK120),"")</f>
        <v/>
      </c>
      <c r="CL121" s="84" t="str">
        <f>IF(CL120&lt;&gt;"",AVERAGE($E120:CL120),"")</f>
        <v/>
      </c>
      <c r="CM121" s="84" t="str">
        <f>IF(CM120&lt;&gt;"",AVERAGE($E120:CM120),"")</f>
        <v/>
      </c>
      <c r="CN121" s="84" t="str">
        <f>IF(CN120&lt;&gt;"",AVERAGE($E120:CN120),"")</f>
        <v/>
      </c>
      <c r="CO121" s="84" t="str">
        <f>IF(CO120&lt;&gt;"",AVERAGE($E120:CO120),"")</f>
        <v/>
      </c>
      <c r="CP121" s="129" t="str">
        <f>IF(CP120&lt;&gt;"",AVERAGE($E120:CP120),"")</f>
        <v/>
      </c>
      <c r="CQ121" s="84" t="str">
        <f>IF(CQ120&lt;&gt;"",AVERAGE($E120:CQ120),"")</f>
        <v/>
      </c>
      <c r="CR121" s="84" t="str">
        <f>IF(CR120&lt;&gt;"",AVERAGE($E120:CR120),"")</f>
        <v/>
      </c>
      <c r="CS121" s="84" t="str">
        <f>IF(CS120&lt;&gt;"",AVERAGE($E120:CS120),"")</f>
        <v/>
      </c>
      <c r="CT121" s="84" t="str">
        <f>IF(CT120&lt;&gt;"",AVERAGE($E120:CT120),"")</f>
        <v/>
      </c>
      <c r="CU121" s="129" t="str">
        <f>IF(CU120&lt;&gt;"",AVERAGE($E120:CU120),"")</f>
        <v/>
      </c>
      <c r="CV121" s="84" t="str">
        <f>IF(CV120&lt;&gt;"",AVERAGE($E120:CV120),"")</f>
        <v/>
      </c>
      <c r="CW121" s="84" t="str">
        <f>IF(CW120&lt;&gt;"",AVERAGE($E120:CW120),"")</f>
        <v/>
      </c>
      <c r="CX121" s="84" t="str">
        <f>IF(CX120&lt;&gt;"",AVERAGE($E120:CX120),"")</f>
        <v/>
      </c>
      <c r="CY121" s="84" t="str">
        <f>IF(CY120&lt;&gt;"",AVERAGE($E120:CY120),"")</f>
        <v/>
      </c>
      <c r="CZ121" s="129" t="str">
        <f>IF(CZ120&lt;&gt;"",AVERAGE($E120:CZ120),"")</f>
        <v/>
      </c>
      <c r="DA121" s="84" t="str">
        <f>IF(DA120&lt;&gt;"",AVERAGE($E120:DA120),"")</f>
        <v/>
      </c>
      <c r="DB121" s="84" t="str">
        <f>IF(DB120&lt;&gt;"",AVERAGE($E120:DB120),"")</f>
        <v/>
      </c>
      <c r="DC121" s="84" t="str">
        <f>IF(DC120&lt;&gt;"",AVERAGE($E120:DC120),"")</f>
        <v/>
      </c>
      <c r="DD121" s="84" t="str">
        <f>IF(DD120&lt;&gt;"",AVERAGE($E120:DD120),"")</f>
        <v/>
      </c>
      <c r="DE121" s="129" t="str">
        <f>IF(DE120&lt;&gt;"",AVERAGE($E120:DE120),"")</f>
        <v/>
      </c>
      <c r="DF121" s="84" t="str">
        <f>IF(DF120&lt;&gt;"",AVERAGE($E120:DF120),"")</f>
        <v/>
      </c>
      <c r="DG121" s="84" t="str">
        <f>IF(DG120&lt;&gt;"",AVERAGE($E120:DG120),"")</f>
        <v/>
      </c>
      <c r="DH121" s="84" t="str">
        <f>IF(DH120&lt;&gt;"",AVERAGE($E120:DH120),"")</f>
        <v/>
      </c>
      <c r="DI121" s="84" t="str">
        <f>IF(DI120&lt;&gt;"",AVERAGE($E120:DI120),"")</f>
        <v/>
      </c>
      <c r="DJ121" s="129" t="str">
        <f>IF(DJ120&lt;&gt;"",AVERAGE($E120:DJ120),"")</f>
        <v/>
      </c>
      <c r="DK121" s="84" t="str">
        <f>IF(DK120&lt;&gt;"",AVERAGE($E120:DK120),"")</f>
        <v/>
      </c>
      <c r="DL121" s="84" t="str">
        <f>IF(DL120&lt;&gt;"",AVERAGE($E120:DL120),"")</f>
        <v/>
      </c>
      <c r="DM121" s="84" t="str">
        <f>IF(DM120&lt;&gt;"",AVERAGE($E120:DM120),"")</f>
        <v/>
      </c>
      <c r="DN121" s="84" t="str">
        <f>IF(DN120&lt;&gt;"",AVERAGE($E120:DN120),"")</f>
        <v/>
      </c>
      <c r="DO121" s="129" t="str">
        <f>IF(DO120&lt;&gt;"",AVERAGE($E120:DO120),"")</f>
        <v/>
      </c>
      <c r="DP121" s="84" t="str">
        <f>IF(DP120&lt;&gt;"",AVERAGE($E120:DP120),"")</f>
        <v/>
      </c>
      <c r="DQ121" s="84" t="str">
        <f>IF(DQ120&lt;&gt;"",AVERAGE($E120:DQ120),"")</f>
        <v/>
      </c>
      <c r="DR121" s="84" t="str">
        <f>IF(DR120&lt;&gt;"",AVERAGE($E120:DR120),"")</f>
        <v/>
      </c>
      <c r="DS121" s="84" t="str">
        <f>IF(DS120&lt;&gt;"",AVERAGE($E120:DS120),"")</f>
        <v/>
      </c>
      <c r="DT121" s="129" t="str">
        <f>IF(DT120&lt;&gt;"",AVERAGE($E120:DT120),"")</f>
        <v/>
      </c>
      <c r="DU121" s="84" t="str">
        <f>IF(DU120&lt;&gt;"",AVERAGE($E120:DU120),"")</f>
        <v/>
      </c>
      <c r="DV121" s="84" t="str">
        <f>IF(DV120&lt;&gt;"",AVERAGE($E120:DV120),"")</f>
        <v/>
      </c>
      <c r="DW121" s="84" t="str">
        <f>IF(DW120&lt;&gt;"",AVERAGE($E120:DW120),"")</f>
        <v/>
      </c>
      <c r="DX121" s="84" t="str">
        <f>IF(DX120&lt;&gt;"",AVERAGE($E120:DX120),"")</f>
        <v/>
      </c>
      <c r="DY121" s="129" t="str">
        <f>IF(DY120&lt;&gt;"",AVERAGE($E120:DY120),"")</f>
        <v/>
      </c>
      <c r="DZ121" s="84" t="str">
        <f>IF(DZ120&lt;&gt;"",AVERAGE($E120:DZ120),"")</f>
        <v/>
      </c>
      <c r="EA121" s="84" t="str">
        <f>IF(EA120&lt;&gt;"",AVERAGE($E120:EA120),"")</f>
        <v/>
      </c>
      <c r="EB121" s="84" t="str">
        <f>IF(EB120&lt;&gt;"",AVERAGE($E120:EB120),"")</f>
        <v/>
      </c>
      <c r="EC121" s="84" t="str">
        <f>IF(EC120&lt;&gt;"",AVERAGE($E120:EC120),"")</f>
        <v/>
      </c>
      <c r="ED121" s="129" t="str">
        <f>IF(ED120&lt;&gt;"",AVERAGE($E120:ED120),"")</f>
        <v/>
      </c>
      <c r="EE121" s="118">
        <f>IF(OR(SUM(Náhrad_2)&lt;1),-90000,EE120/COUNT(E120:ED120))</f>
        <v>-90000</v>
      </c>
      <c r="EF121" s="119"/>
    </row>
    <row r="122" spans="1:136" ht="14.4" thickBot="1">
      <c r="A122" s="98" t="str">
        <f t="shared" si="28"/>
        <v>Náhrad. 2Počet šipek</v>
      </c>
      <c r="B122" s="99" t="s">
        <v>66</v>
      </c>
      <c r="C122" s="106"/>
      <c r="D122" s="70" t="s">
        <v>44</v>
      </c>
      <c r="E122" s="4"/>
      <c r="F122" s="4"/>
      <c r="G122" s="4"/>
      <c r="H122" s="4"/>
      <c r="I122" s="5"/>
      <c r="J122" s="4"/>
      <c r="K122" s="4"/>
      <c r="L122" s="4"/>
      <c r="M122" s="4"/>
      <c r="N122" s="5"/>
      <c r="O122" s="4"/>
      <c r="P122" s="4"/>
      <c r="Q122" s="4"/>
      <c r="R122" s="4"/>
      <c r="S122" s="5"/>
      <c r="T122" s="4"/>
      <c r="U122" s="4"/>
      <c r="V122" s="4"/>
      <c r="W122" s="4"/>
      <c r="X122" s="5"/>
      <c r="Y122" s="4"/>
      <c r="Z122" s="4"/>
      <c r="AA122" s="4"/>
      <c r="AB122" s="4"/>
      <c r="AC122" s="5"/>
      <c r="AD122" s="4"/>
      <c r="AE122" s="4"/>
      <c r="AF122" s="4"/>
      <c r="AG122" s="4"/>
      <c r="AH122" s="5"/>
      <c r="AI122" s="4"/>
      <c r="AJ122" s="4"/>
      <c r="AK122" s="4"/>
      <c r="AL122" s="4"/>
      <c r="AM122" s="5"/>
      <c r="AN122" s="4"/>
      <c r="AO122" s="4"/>
      <c r="AP122" s="4"/>
      <c r="AQ122" s="4"/>
      <c r="AR122" s="5"/>
      <c r="AS122" s="4"/>
      <c r="AT122" s="4"/>
      <c r="AU122" s="4"/>
      <c r="AV122" s="4"/>
      <c r="AW122" s="5"/>
      <c r="AX122" s="4"/>
      <c r="AY122" s="4"/>
      <c r="AZ122" s="4"/>
      <c r="BA122" s="4"/>
      <c r="BB122" s="5"/>
      <c r="BC122" s="4"/>
      <c r="BD122" s="4"/>
      <c r="BE122" s="4"/>
      <c r="BF122" s="4"/>
      <c r="BG122" s="5"/>
      <c r="BH122" s="4"/>
      <c r="BI122" s="4"/>
      <c r="BJ122" s="4"/>
      <c r="BK122" s="4"/>
      <c r="BL122" s="5"/>
      <c r="BM122" s="4"/>
      <c r="BN122" s="4"/>
      <c r="BO122" s="4"/>
      <c r="BP122" s="4"/>
      <c r="BQ122" s="5"/>
      <c r="BR122" s="4"/>
      <c r="BS122" s="4"/>
      <c r="BT122" s="4"/>
      <c r="BU122" s="4"/>
      <c r="BV122" s="5"/>
      <c r="BW122" s="4"/>
      <c r="BX122" s="4"/>
      <c r="BY122" s="4"/>
      <c r="BZ122" s="4"/>
      <c r="CA122" s="5"/>
      <c r="CB122" s="4"/>
      <c r="CC122" s="4"/>
      <c r="CD122" s="4"/>
      <c r="CE122" s="4"/>
      <c r="CF122" s="5"/>
      <c r="CG122" s="4"/>
      <c r="CH122" s="4"/>
      <c r="CI122" s="4"/>
      <c r="CJ122" s="4"/>
      <c r="CK122" s="5"/>
      <c r="CL122" s="4"/>
      <c r="CM122" s="4"/>
      <c r="CN122" s="4"/>
      <c r="CO122" s="4"/>
      <c r="CP122" s="5"/>
      <c r="CQ122" s="4"/>
      <c r="CR122" s="4"/>
      <c r="CS122" s="4"/>
      <c r="CT122" s="4"/>
      <c r="CU122" s="5"/>
      <c r="CV122" s="4"/>
      <c r="CW122" s="4"/>
      <c r="CX122" s="4"/>
      <c r="CY122" s="4"/>
      <c r="CZ122" s="5"/>
      <c r="DA122" s="4"/>
      <c r="DB122" s="4"/>
      <c r="DC122" s="4"/>
      <c r="DD122" s="4"/>
      <c r="DE122" s="5"/>
      <c r="DF122" s="4"/>
      <c r="DG122" s="4"/>
      <c r="DH122" s="4"/>
      <c r="DI122" s="4"/>
      <c r="DJ122" s="5"/>
      <c r="DK122" s="4"/>
      <c r="DL122" s="4"/>
      <c r="DM122" s="4"/>
      <c r="DN122" s="4"/>
      <c r="DO122" s="5"/>
      <c r="DP122" s="4"/>
      <c r="DQ122" s="4"/>
      <c r="DR122" s="4"/>
      <c r="DS122" s="4"/>
      <c r="DT122" s="5"/>
      <c r="DU122" s="4"/>
      <c r="DV122" s="4"/>
      <c r="DW122" s="4"/>
      <c r="DX122" s="4"/>
      <c r="DY122" s="5"/>
      <c r="DZ122" s="4"/>
      <c r="EA122" s="4"/>
      <c r="EB122" s="4"/>
      <c r="EC122" s="4"/>
      <c r="ED122" s="5"/>
      <c r="EE122" s="120">
        <f>IF(OR(SUM(Náhrad_2)&lt;1),-90000,SUM(E122:ED122))</f>
        <v>-90000</v>
      </c>
      <c r="EF122" s="121"/>
    </row>
    <row r="123" spans="1:136" ht="14.4" thickTop="1">
      <c r="A123" s="98" t="str">
        <f t="shared" ref="A123:A130" si="30">CONCATENATE($C$124," ",$C$125,D123)</f>
        <v>Náhrad. 3Výhry</v>
      </c>
      <c r="B123" s="99" t="s">
        <v>67</v>
      </c>
      <c r="C123" s="77">
        <f>Tabulka!B79</f>
        <v>0</v>
      </c>
      <c r="D123" s="77" t="s">
        <v>23</v>
      </c>
      <c r="E123" s="24"/>
      <c r="F123" s="24"/>
      <c r="G123" s="24"/>
      <c r="H123" s="24"/>
      <c r="I123" s="25"/>
      <c r="J123" s="24"/>
      <c r="K123" s="24"/>
      <c r="L123" s="24"/>
      <c r="M123" s="24"/>
      <c r="N123" s="25"/>
      <c r="O123" s="24"/>
      <c r="P123" s="24"/>
      <c r="Q123" s="24"/>
      <c r="R123" s="24"/>
      <c r="S123" s="25"/>
      <c r="T123" s="24"/>
      <c r="U123" s="24"/>
      <c r="V123" s="24"/>
      <c r="W123" s="24"/>
      <c r="X123" s="25"/>
      <c r="Y123" s="24"/>
      <c r="Z123" s="24"/>
      <c r="AA123" s="24"/>
      <c r="AB123" s="24"/>
      <c r="AC123" s="25"/>
      <c r="AD123" s="24"/>
      <c r="AE123" s="24"/>
      <c r="AF123" s="24"/>
      <c r="AG123" s="24"/>
      <c r="AH123" s="25"/>
      <c r="AI123" s="24"/>
      <c r="AJ123" s="24"/>
      <c r="AK123" s="24"/>
      <c r="AL123" s="24"/>
      <c r="AM123" s="25"/>
      <c r="AN123" s="24"/>
      <c r="AO123" s="24"/>
      <c r="AP123" s="24"/>
      <c r="AQ123" s="24"/>
      <c r="AR123" s="25"/>
      <c r="AS123" s="24"/>
      <c r="AT123" s="24"/>
      <c r="AU123" s="24"/>
      <c r="AV123" s="24"/>
      <c r="AW123" s="25"/>
      <c r="AX123" s="24"/>
      <c r="AY123" s="24"/>
      <c r="AZ123" s="24"/>
      <c r="BA123" s="24"/>
      <c r="BB123" s="25"/>
      <c r="BC123" s="24"/>
      <c r="BD123" s="24"/>
      <c r="BE123" s="24"/>
      <c r="BF123" s="24"/>
      <c r="BG123" s="25"/>
      <c r="BH123" s="24"/>
      <c r="BI123" s="24"/>
      <c r="BJ123" s="24"/>
      <c r="BK123" s="24"/>
      <c r="BL123" s="25"/>
      <c r="BM123" s="24"/>
      <c r="BN123" s="24"/>
      <c r="BO123" s="24"/>
      <c r="BP123" s="24"/>
      <c r="BQ123" s="25"/>
      <c r="BR123" s="24"/>
      <c r="BS123" s="24"/>
      <c r="BT123" s="24"/>
      <c r="BU123" s="24"/>
      <c r="BV123" s="25"/>
      <c r="BW123" s="24"/>
      <c r="BX123" s="24"/>
      <c r="BY123" s="24"/>
      <c r="BZ123" s="24"/>
      <c r="CA123" s="25"/>
      <c r="CB123" s="24"/>
      <c r="CC123" s="24"/>
      <c r="CD123" s="24"/>
      <c r="CE123" s="24"/>
      <c r="CF123" s="25"/>
      <c r="CG123" s="24"/>
      <c r="CH123" s="24"/>
      <c r="CI123" s="24"/>
      <c r="CJ123" s="24"/>
      <c r="CK123" s="25"/>
      <c r="CL123" s="24"/>
      <c r="CM123" s="24"/>
      <c r="CN123" s="24"/>
      <c r="CO123" s="24"/>
      <c r="CP123" s="25"/>
      <c r="CQ123" s="24"/>
      <c r="CR123" s="24"/>
      <c r="CS123" s="24"/>
      <c r="CT123" s="24"/>
      <c r="CU123" s="25"/>
      <c r="CV123" s="24"/>
      <c r="CW123" s="24"/>
      <c r="CX123" s="24"/>
      <c r="CY123" s="24"/>
      <c r="CZ123" s="25"/>
      <c r="DA123" s="24"/>
      <c r="DB123" s="24"/>
      <c r="DC123" s="24"/>
      <c r="DD123" s="24"/>
      <c r="DE123" s="25"/>
      <c r="DF123" s="24"/>
      <c r="DG123" s="24"/>
      <c r="DH123" s="24"/>
      <c r="DI123" s="24"/>
      <c r="DJ123" s="25"/>
      <c r="DK123" s="24"/>
      <c r="DL123" s="24"/>
      <c r="DM123" s="24"/>
      <c r="DN123" s="24"/>
      <c r="DO123" s="25"/>
      <c r="DP123" s="24"/>
      <c r="DQ123" s="24"/>
      <c r="DR123" s="24"/>
      <c r="DS123" s="24"/>
      <c r="DT123" s="25"/>
      <c r="DU123" s="24"/>
      <c r="DV123" s="24"/>
      <c r="DW123" s="24"/>
      <c r="DX123" s="24"/>
      <c r="DY123" s="25"/>
      <c r="DZ123" s="24"/>
      <c r="EA123" s="24"/>
      <c r="EB123" s="24"/>
      <c r="EC123" s="24"/>
      <c r="ED123" s="25"/>
      <c r="EE123" s="122">
        <f t="shared" ref="EE123:EE128" si="31">IF(SUM(Náhrad_3)&lt;1,-90000,SUM(C123:ED123))</f>
        <v>-90000</v>
      </c>
      <c r="EF123" s="123"/>
    </row>
    <row r="124" spans="1:136" ht="13.8">
      <c r="A124" s="98" t="str">
        <f t="shared" si="30"/>
        <v>Náhrad. 3Prohry</v>
      </c>
      <c r="B124" s="99" t="s">
        <v>67</v>
      </c>
      <c r="C124" s="82" t="str">
        <f>Tabulka!B80</f>
        <v>Náhrad.</v>
      </c>
      <c r="D124" s="107" t="s">
        <v>24</v>
      </c>
      <c r="E124" s="26"/>
      <c r="F124" s="26"/>
      <c r="G124" s="26"/>
      <c r="H124" s="26"/>
      <c r="I124" s="27"/>
      <c r="J124" s="26"/>
      <c r="K124" s="26"/>
      <c r="L124" s="26"/>
      <c r="M124" s="26"/>
      <c r="N124" s="27"/>
      <c r="O124" s="26"/>
      <c r="P124" s="26"/>
      <c r="Q124" s="26"/>
      <c r="R124" s="26"/>
      <c r="S124" s="27"/>
      <c r="T124" s="26"/>
      <c r="U124" s="26"/>
      <c r="V124" s="26"/>
      <c r="W124" s="26"/>
      <c r="X124" s="27"/>
      <c r="Y124" s="26"/>
      <c r="Z124" s="26"/>
      <c r="AA124" s="26"/>
      <c r="AB124" s="26"/>
      <c r="AC124" s="27"/>
      <c r="AD124" s="26"/>
      <c r="AE124" s="26"/>
      <c r="AF124" s="26"/>
      <c r="AG124" s="26"/>
      <c r="AH124" s="27"/>
      <c r="AI124" s="26"/>
      <c r="AJ124" s="26"/>
      <c r="AK124" s="26"/>
      <c r="AL124" s="26"/>
      <c r="AM124" s="27"/>
      <c r="AN124" s="26"/>
      <c r="AO124" s="26"/>
      <c r="AP124" s="26"/>
      <c r="AQ124" s="26"/>
      <c r="AR124" s="27"/>
      <c r="AS124" s="26"/>
      <c r="AT124" s="26"/>
      <c r="AU124" s="26"/>
      <c r="AV124" s="26"/>
      <c r="AW124" s="27"/>
      <c r="AX124" s="26"/>
      <c r="AY124" s="26"/>
      <c r="AZ124" s="26"/>
      <c r="BA124" s="26"/>
      <c r="BB124" s="27"/>
      <c r="BC124" s="26"/>
      <c r="BD124" s="26"/>
      <c r="BE124" s="26"/>
      <c r="BF124" s="26"/>
      <c r="BG124" s="27"/>
      <c r="BH124" s="26"/>
      <c r="BI124" s="26"/>
      <c r="BJ124" s="26"/>
      <c r="BK124" s="26"/>
      <c r="BL124" s="27"/>
      <c r="BM124" s="26"/>
      <c r="BN124" s="26"/>
      <c r="BO124" s="26"/>
      <c r="BP124" s="26"/>
      <c r="BQ124" s="27"/>
      <c r="BR124" s="26"/>
      <c r="BS124" s="26"/>
      <c r="BT124" s="26"/>
      <c r="BU124" s="26"/>
      <c r="BV124" s="27"/>
      <c r="BW124" s="26"/>
      <c r="BX124" s="26"/>
      <c r="BY124" s="26"/>
      <c r="BZ124" s="26"/>
      <c r="CA124" s="27"/>
      <c r="CB124" s="26"/>
      <c r="CC124" s="26"/>
      <c r="CD124" s="26"/>
      <c r="CE124" s="26"/>
      <c r="CF124" s="27"/>
      <c r="CG124" s="26"/>
      <c r="CH124" s="26"/>
      <c r="CI124" s="26"/>
      <c r="CJ124" s="26"/>
      <c r="CK124" s="27"/>
      <c r="CL124" s="26"/>
      <c r="CM124" s="26"/>
      <c r="CN124" s="26"/>
      <c r="CO124" s="26"/>
      <c r="CP124" s="27"/>
      <c r="CQ124" s="26"/>
      <c r="CR124" s="26"/>
      <c r="CS124" s="26"/>
      <c r="CT124" s="26"/>
      <c r="CU124" s="27"/>
      <c r="CV124" s="26"/>
      <c r="CW124" s="26"/>
      <c r="CX124" s="26"/>
      <c r="CY124" s="26"/>
      <c r="CZ124" s="27"/>
      <c r="DA124" s="26"/>
      <c r="DB124" s="26"/>
      <c r="DC124" s="26"/>
      <c r="DD124" s="26"/>
      <c r="DE124" s="27"/>
      <c r="DF124" s="26"/>
      <c r="DG124" s="26"/>
      <c r="DH124" s="26"/>
      <c r="DI124" s="26"/>
      <c r="DJ124" s="27"/>
      <c r="DK124" s="26"/>
      <c r="DL124" s="26"/>
      <c r="DM124" s="26"/>
      <c r="DN124" s="26"/>
      <c r="DO124" s="27"/>
      <c r="DP124" s="26"/>
      <c r="DQ124" s="26"/>
      <c r="DR124" s="26"/>
      <c r="DS124" s="26"/>
      <c r="DT124" s="27"/>
      <c r="DU124" s="26"/>
      <c r="DV124" s="26"/>
      <c r="DW124" s="26"/>
      <c r="DX124" s="26"/>
      <c r="DY124" s="27"/>
      <c r="DZ124" s="26"/>
      <c r="EA124" s="26"/>
      <c r="EB124" s="26"/>
      <c r="EC124" s="26"/>
      <c r="ED124" s="27"/>
      <c r="EE124" s="124">
        <f t="shared" si="31"/>
        <v>-90000</v>
      </c>
      <c r="EF124" s="116">
        <f>SUM(EE123-EE124)</f>
        <v>0</v>
      </c>
    </row>
    <row r="125" spans="1:136" ht="13.8">
      <c r="A125" s="98" t="str">
        <f t="shared" si="30"/>
        <v>Náhrad. 3Placeno panáků</v>
      </c>
      <c r="B125" s="99" t="s">
        <v>67</v>
      </c>
      <c r="C125" s="82">
        <f>Tabulka!B81</f>
        <v>3</v>
      </c>
      <c r="D125" s="107" t="s">
        <v>39</v>
      </c>
      <c r="E125" s="26"/>
      <c r="F125" s="26"/>
      <c r="G125" s="26"/>
      <c r="H125" s="26"/>
      <c r="I125" s="27"/>
      <c r="J125" s="26"/>
      <c r="K125" s="26"/>
      <c r="L125" s="26"/>
      <c r="M125" s="26"/>
      <c r="N125" s="27"/>
      <c r="O125" s="26"/>
      <c r="P125" s="26"/>
      <c r="Q125" s="26"/>
      <c r="R125" s="26"/>
      <c r="S125" s="27"/>
      <c r="T125" s="26"/>
      <c r="U125" s="26"/>
      <c r="V125" s="26"/>
      <c r="W125" s="26"/>
      <c r="X125" s="27"/>
      <c r="Y125" s="26"/>
      <c r="Z125" s="26"/>
      <c r="AA125" s="26"/>
      <c r="AB125" s="26"/>
      <c r="AC125" s="27"/>
      <c r="AD125" s="26"/>
      <c r="AE125" s="26"/>
      <c r="AF125" s="26"/>
      <c r="AG125" s="26"/>
      <c r="AH125" s="27"/>
      <c r="AI125" s="26"/>
      <c r="AJ125" s="26"/>
      <c r="AK125" s="26"/>
      <c r="AL125" s="26"/>
      <c r="AM125" s="27"/>
      <c r="AN125" s="26"/>
      <c r="AO125" s="26"/>
      <c r="AP125" s="26"/>
      <c r="AQ125" s="26"/>
      <c r="AR125" s="27"/>
      <c r="AS125" s="26"/>
      <c r="AT125" s="26"/>
      <c r="AU125" s="26"/>
      <c r="AV125" s="26"/>
      <c r="AW125" s="27"/>
      <c r="AX125" s="26"/>
      <c r="AY125" s="26"/>
      <c r="AZ125" s="26"/>
      <c r="BA125" s="26"/>
      <c r="BB125" s="27"/>
      <c r="BC125" s="26"/>
      <c r="BD125" s="26"/>
      <c r="BE125" s="26"/>
      <c r="BF125" s="26"/>
      <c r="BG125" s="27"/>
      <c r="BH125" s="26"/>
      <c r="BI125" s="26"/>
      <c r="BJ125" s="26"/>
      <c r="BK125" s="26"/>
      <c r="BL125" s="27"/>
      <c r="BM125" s="26"/>
      <c r="BN125" s="26"/>
      <c r="BO125" s="26"/>
      <c r="BP125" s="26"/>
      <c r="BQ125" s="27"/>
      <c r="BR125" s="26"/>
      <c r="BS125" s="26"/>
      <c r="BT125" s="26"/>
      <c r="BU125" s="26"/>
      <c r="BV125" s="27"/>
      <c r="BW125" s="26"/>
      <c r="BX125" s="26"/>
      <c r="BY125" s="26"/>
      <c r="BZ125" s="26"/>
      <c r="CA125" s="27"/>
      <c r="CB125" s="26"/>
      <c r="CC125" s="26"/>
      <c r="CD125" s="26"/>
      <c r="CE125" s="26"/>
      <c r="CF125" s="27"/>
      <c r="CG125" s="26"/>
      <c r="CH125" s="26"/>
      <c r="CI125" s="26"/>
      <c r="CJ125" s="26"/>
      <c r="CK125" s="27"/>
      <c r="CL125" s="26"/>
      <c r="CM125" s="26"/>
      <c r="CN125" s="26"/>
      <c r="CO125" s="26"/>
      <c r="CP125" s="27"/>
      <c r="CQ125" s="26"/>
      <c r="CR125" s="26"/>
      <c r="CS125" s="26"/>
      <c r="CT125" s="26"/>
      <c r="CU125" s="27"/>
      <c r="CV125" s="26"/>
      <c r="CW125" s="26"/>
      <c r="CX125" s="26"/>
      <c r="CY125" s="26"/>
      <c r="CZ125" s="27"/>
      <c r="DA125" s="26"/>
      <c r="DB125" s="26"/>
      <c r="DC125" s="26"/>
      <c r="DD125" s="26"/>
      <c r="DE125" s="27"/>
      <c r="DF125" s="26"/>
      <c r="DG125" s="26"/>
      <c r="DH125" s="26"/>
      <c r="DI125" s="26"/>
      <c r="DJ125" s="27"/>
      <c r="DK125" s="26"/>
      <c r="DL125" s="26"/>
      <c r="DM125" s="26"/>
      <c r="DN125" s="26"/>
      <c r="DO125" s="27"/>
      <c r="DP125" s="26"/>
      <c r="DQ125" s="26"/>
      <c r="DR125" s="26"/>
      <c r="DS125" s="26"/>
      <c r="DT125" s="27"/>
      <c r="DU125" s="26"/>
      <c r="DV125" s="26"/>
      <c r="DW125" s="26"/>
      <c r="DX125" s="26"/>
      <c r="DY125" s="27"/>
      <c r="DZ125" s="26"/>
      <c r="EA125" s="26"/>
      <c r="EB125" s="26"/>
      <c r="EC125" s="26"/>
      <c r="ED125" s="27"/>
      <c r="EE125" s="124">
        <f t="shared" si="31"/>
        <v>-90000</v>
      </c>
      <c r="EF125" s="119"/>
    </row>
    <row r="126" spans="1:136" ht="13.8">
      <c r="A126" s="98" t="str">
        <f t="shared" si="30"/>
        <v>Náhrad. 3Přehozy</v>
      </c>
      <c r="B126" s="99" t="s">
        <v>67</v>
      </c>
      <c r="C126" s="82">
        <f>Tabulka!B82</f>
        <v>0</v>
      </c>
      <c r="D126" s="107" t="s">
        <v>25</v>
      </c>
      <c r="E126" s="26"/>
      <c r="F126" s="26"/>
      <c r="G126" s="26"/>
      <c r="H126" s="26"/>
      <c r="I126" s="27"/>
      <c r="J126" s="26"/>
      <c r="K126" s="26"/>
      <c r="L126" s="26"/>
      <c r="M126" s="26"/>
      <c r="N126" s="27"/>
      <c r="O126" s="26"/>
      <c r="P126" s="26"/>
      <c r="Q126" s="26"/>
      <c r="R126" s="26"/>
      <c r="S126" s="27"/>
      <c r="T126" s="26"/>
      <c r="U126" s="26"/>
      <c r="V126" s="26"/>
      <c r="W126" s="26"/>
      <c r="X126" s="27"/>
      <c r="Y126" s="26"/>
      <c r="Z126" s="26"/>
      <c r="AA126" s="26"/>
      <c r="AB126" s="26"/>
      <c r="AC126" s="27"/>
      <c r="AD126" s="26"/>
      <c r="AE126" s="26"/>
      <c r="AF126" s="26"/>
      <c r="AG126" s="26"/>
      <c r="AH126" s="27"/>
      <c r="AI126" s="26"/>
      <c r="AJ126" s="26"/>
      <c r="AK126" s="26"/>
      <c r="AL126" s="26"/>
      <c r="AM126" s="27"/>
      <c r="AN126" s="26"/>
      <c r="AO126" s="26"/>
      <c r="AP126" s="26"/>
      <c r="AQ126" s="26"/>
      <c r="AR126" s="27"/>
      <c r="AS126" s="26"/>
      <c r="AT126" s="26"/>
      <c r="AU126" s="26"/>
      <c r="AV126" s="26"/>
      <c r="AW126" s="27"/>
      <c r="AX126" s="26"/>
      <c r="AY126" s="26"/>
      <c r="AZ126" s="26"/>
      <c r="BA126" s="26"/>
      <c r="BB126" s="27"/>
      <c r="BC126" s="26"/>
      <c r="BD126" s="26"/>
      <c r="BE126" s="26"/>
      <c r="BF126" s="26"/>
      <c r="BG126" s="27"/>
      <c r="BH126" s="26"/>
      <c r="BI126" s="26"/>
      <c r="BJ126" s="26"/>
      <c r="BK126" s="26"/>
      <c r="BL126" s="27"/>
      <c r="BM126" s="26"/>
      <c r="BN126" s="26"/>
      <c r="BO126" s="26"/>
      <c r="BP126" s="26"/>
      <c r="BQ126" s="27"/>
      <c r="BR126" s="26"/>
      <c r="BS126" s="26"/>
      <c r="BT126" s="26"/>
      <c r="BU126" s="26"/>
      <c r="BV126" s="27"/>
      <c r="BW126" s="26"/>
      <c r="BX126" s="26"/>
      <c r="BY126" s="26"/>
      <c r="BZ126" s="26"/>
      <c r="CA126" s="27"/>
      <c r="CB126" s="26"/>
      <c r="CC126" s="26"/>
      <c r="CD126" s="26"/>
      <c r="CE126" s="26"/>
      <c r="CF126" s="27"/>
      <c r="CG126" s="26"/>
      <c r="CH126" s="26"/>
      <c r="CI126" s="26"/>
      <c r="CJ126" s="26"/>
      <c r="CK126" s="27"/>
      <c r="CL126" s="26"/>
      <c r="CM126" s="26"/>
      <c r="CN126" s="26"/>
      <c r="CO126" s="26"/>
      <c r="CP126" s="27"/>
      <c r="CQ126" s="26"/>
      <c r="CR126" s="26"/>
      <c r="CS126" s="26"/>
      <c r="CT126" s="26"/>
      <c r="CU126" s="27"/>
      <c r="CV126" s="26"/>
      <c r="CW126" s="26"/>
      <c r="CX126" s="26"/>
      <c r="CY126" s="26"/>
      <c r="CZ126" s="27"/>
      <c r="DA126" s="26"/>
      <c r="DB126" s="26"/>
      <c r="DC126" s="26"/>
      <c r="DD126" s="26"/>
      <c r="DE126" s="27"/>
      <c r="DF126" s="26"/>
      <c r="DG126" s="26"/>
      <c r="DH126" s="26"/>
      <c r="DI126" s="26"/>
      <c r="DJ126" s="27"/>
      <c r="DK126" s="26"/>
      <c r="DL126" s="26"/>
      <c r="DM126" s="26"/>
      <c r="DN126" s="26"/>
      <c r="DO126" s="27"/>
      <c r="DP126" s="26"/>
      <c r="DQ126" s="26"/>
      <c r="DR126" s="26"/>
      <c r="DS126" s="26"/>
      <c r="DT126" s="27"/>
      <c r="DU126" s="26"/>
      <c r="DV126" s="26"/>
      <c r="DW126" s="26"/>
      <c r="DX126" s="26"/>
      <c r="DY126" s="27"/>
      <c r="DZ126" s="26"/>
      <c r="EA126" s="26"/>
      <c r="EB126" s="26"/>
      <c r="EC126" s="26"/>
      <c r="ED126" s="27"/>
      <c r="EE126" s="124">
        <f t="shared" si="31"/>
        <v>-90000</v>
      </c>
      <c r="EF126" s="119"/>
    </row>
    <row r="127" spans="1:136" ht="13.8">
      <c r="A127" s="98" t="str">
        <f t="shared" si="30"/>
        <v>Náhrad. 3Poč. kol</v>
      </c>
      <c r="B127" s="99" t="s">
        <v>67</v>
      </c>
      <c r="C127" s="82">
        <f>Tabulka!B83</f>
        <v>0</v>
      </c>
      <c r="D127" s="107" t="s">
        <v>37</v>
      </c>
      <c r="E127" s="26"/>
      <c r="F127" s="26"/>
      <c r="G127" s="26"/>
      <c r="H127" s="26"/>
      <c r="I127" s="27"/>
      <c r="J127" s="26"/>
      <c r="K127" s="26"/>
      <c r="L127" s="26"/>
      <c r="M127" s="26"/>
      <c r="N127" s="27"/>
      <c r="O127" s="26"/>
      <c r="P127" s="26"/>
      <c r="Q127" s="26"/>
      <c r="R127" s="26"/>
      <c r="S127" s="27"/>
      <c r="T127" s="26"/>
      <c r="U127" s="26"/>
      <c r="V127" s="26"/>
      <c r="W127" s="26"/>
      <c r="X127" s="27"/>
      <c r="Y127" s="26"/>
      <c r="Z127" s="26"/>
      <c r="AA127" s="26"/>
      <c r="AB127" s="26"/>
      <c r="AC127" s="27"/>
      <c r="AD127" s="26"/>
      <c r="AE127" s="26"/>
      <c r="AF127" s="26"/>
      <c r="AG127" s="26"/>
      <c r="AH127" s="27"/>
      <c r="AI127" s="26"/>
      <c r="AJ127" s="26"/>
      <c r="AK127" s="26"/>
      <c r="AL127" s="26"/>
      <c r="AM127" s="27"/>
      <c r="AN127" s="26"/>
      <c r="AO127" s="26"/>
      <c r="AP127" s="26"/>
      <c r="AQ127" s="26"/>
      <c r="AR127" s="27"/>
      <c r="AS127" s="26"/>
      <c r="AT127" s="26"/>
      <c r="AU127" s="26"/>
      <c r="AV127" s="26"/>
      <c r="AW127" s="27"/>
      <c r="AX127" s="26"/>
      <c r="AY127" s="26"/>
      <c r="AZ127" s="26"/>
      <c r="BA127" s="26"/>
      <c r="BB127" s="27"/>
      <c r="BC127" s="26"/>
      <c r="BD127" s="26"/>
      <c r="BE127" s="26"/>
      <c r="BF127" s="26"/>
      <c r="BG127" s="27"/>
      <c r="BH127" s="26"/>
      <c r="BI127" s="26"/>
      <c r="BJ127" s="26"/>
      <c r="BK127" s="26"/>
      <c r="BL127" s="27"/>
      <c r="BM127" s="26"/>
      <c r="BN127" s="26"/>
      <c r="BO127" s="26"/>
      <c r="BP127" s="26"/>
      <c r="BQ127" s="27"/>
      <c r="BR127" s="26"/>
      <c r="BS127" s="26"/>
      <c r="BT127" s="26"/>
      <c r="BU127" s="26"/>
      <c r="BV127" s="27"/>
      <c r="BW127" s="26"/>
      <c r="BX127" s="26"/>
      <c r="BY127" s="26"/>
      <c r="BZ127" s="26"/>
      <c r="CA127" s="27"/>
      <c r="CB127" s="26"/>
      <c r="CC127" s="26"/>
      <c r="CD127" s="26"/>
      <c r="CE127" s="26"/>
      <c r="CF127" s="27"/>
      <c r="CG127" s="26"/>
      <c r="CH127" s="26"/>
      <c r="CI127" s="26"/>
      <c r="CJ127" s="26"/>
      <c r="CK127" s="27"/>
      <c r="CL127" s="26"/>
      <c r="CM127" s="26"/>
      <c r="CN127" s="26"/>
      <c r="CO127" s="26"/>
      <c r="CP127" s="27"/>
      <c r="CQ127" s="26"/>
      <c r="CR127" s="26"/>
      <c r="CS127" s="26"/>
      <c r="CT127" s="26"/>
      <c r="CU127" s="27"/>
      <c r="CV127" s="26"/>
      <c r="CW127" s="26"/>
      <c r="CX127" s="26"/>
      <c r="CY127" s="26"/>
      <c r="CZ127" s="27"/>
      <c r="DA127" s="26"/>
      <c r="DB127" s="26"/>
      <c r="DC127" s="26"/>
      <c r="DD127" s="26"/>
      <c r="DE127" s="27"/>
      <c r="DF127" s="26"/>
      <c r="DG127" s="26"/>
      <c r="DH127" s="26"/>
      <c r="DI127" s="26"/>
      <c r="DJ127" s="27"/>
      <c r="DK127" s="26"/>
      <c r="DL127" s="26"/>
      <c r="DM127" s="26"/>
      <c r="DN127" s="26"/>
      <c r="DO127" s="27"/>
      <c r="DP127" s="26"/>
      <c r="DQ127" s="26"/>
      <c r="DR127" s="26"/>
      <c r="DS127" s="26"/>
      <c r="DT127" s="27"/>
      <c r="DU127" s="26"/>
      <c r="DV127" s="26"/>
      <c r="DW127" s="26"/>
      <c r="DX127" s="26"/>
      <c r="DY127" s="27"/>
      <c r="DZ127" s="26"/>
      <c r="EA127" s="26"/>
      <c r="EB127" s="26"/>
      <c r="EC127" s="26"/>
      <c r="ED127" s="27"/>
      <c r="EE127" s="124">
        <f t="shared" si="31"/>
        <v>-90000</v>
      </c>
      <c r="EF127" s="119"/>
    </row>
    <row r="128" spans="1:136" ht="13.8">
      <c r="A128" s="98" t="str">
        <f t="shared" si="30"/>
        <v>Náhrad. 3Počet konečných bodů</v>
      </c>
      <c r="B128" s="99" t="s">
        <v>67</v>
      </c>
      <c r="C128" s="82"/>
      <c r="D128" s="107" t="s">
        <v>48</v>
      </c>
      <c r="E128" s="26"/>
      <c r="F128" s="26"/>
      <c r="G128" s="26"/>
      <c r="H128" s="26"/>
      <c r="I128" s="27"/>
      <c r="J128" s="26"/>
      <c r="K128" s="26"/>
      <c r="L128" s="26"/>
      <c r="M128" s="26"/>
      <c r="N128" s="27"/>
      <c r="O128" s="26"/>
      <c r="P128" s="26"/>
      <c r="Q128" s="26"/>
      <c r="R128" s="26"/>
      <c r="S128" s="27"/>
      <c r="T128" s="26"/>
      <c r="U128" s="26"/>
      <c r="V128" s="26"/>
      <c r="W128" s="26"/>
      <c r="X128" s="27"/>
      <c r="Y128" s="26"/>
      <c r="Z128" s="26"/>
      <c r="AA128" s="26"/>
      <c r="AB128" s="26"/>
      <c r="AC128" s="27"/>
      <c r="AD128" s="26"/>
      <c r="AE128" s="26"/>
      <c r="AF128" s="26"/>
      <c r="AG128" s="26"/>
      <c r="AH128" s="27"/>
      <c r="AI128" s="26"/>
      <c r="AJ128" s="26"/>
      <c r="AK128" s="26"/>
      <c r="AL128" s="26"/>
      <c r="AM128" s="27"/>
      <c r="AN128" s="26"/>
      <c r="AO128" s="26"/>
      <c r="AP128" s="26"/>
      <c r="AQ128" s="26"/>
      <c r="AR128" s="27"/>
      <c r="AS128" s="26"/>
      <c r="AT128" s="26"/>
      <c r="AU128" s="26"/>
      <c r="AV128" s="26"/>
      <c r="AW128" s="27"/>
      <c r="AX128" s="26"/>
      <c r="AY128" s="26"/>
      <c r="AZ128" s="26"/>
      <c r="BA128" s="26"/>
      <c r="BB128" s="27"/>
      <c r="BC128" s="26"/>
      <c r="BD128" s="26"/>
      <c r="BE128" s="26"/>
      <c r="BF128" s="26"/>
      <c r="BG128" s="27"/>
      <c r="BH128" s="26"/>
      <c r="BI128" s="26"/>
      <c r="BJ128" s="26"/>
      <c r="BK128" s="26"/>
      <c r="BL128" s="27"/>
      <c r="BM128" s="26"/>
      <c r="BN128" s="26"/>
      <c r="BO128" s="26"/>
      <c r="BP128" s="26"/>
      <c r="BQ128" s="27"/>
      <c r="BR128" s="26"/>
      <c r="BS128" s="26"/>
      <c r="BT128" s="26"/>
      <c r="BU128" s="26"/>
      <c r="BV128" s="27"/>
      <c r="BW128" s="26"/>
      <c r="BX128" s="26"/>
      <c r="BY128" s="26"/>
      <c r="BZ128" s="26"/>
      <c r="CA128" s="27"/>
      <c r="CB128" s="26"/>
      <c r="CC128" s="26"/>
      <c r="CD128" s="26"/>
      <c r="CE128" s="26"/>
      <c r="CF128" s="27"/>
      <c r="CG128" s="26"/>
      <c r="CH128" s="26"/>
      <c r="CI128" s="26"/>
      <c r="CJ128" s="26"/>
      <c r="CK128" s="27"/>
      <c r="CL128" s="26"/>
      <c r="CM128" s="26"/>
      <c r="CN128" s="26"/>
      <c r="CO128" s="26"/>
      <c r="CP128" s="27"/>
      <c r="CQ128" s="26"/>
      <c r="CR128" s="26"/>
      <c r="CS128" s="26"/>
      <c r="CT128" s="26"/>
      <c r="CU128" s="27"/>
      <c r="CV128" s="26"/>
      <c r="CW128" s="26"/>
      <c r="CX128" s="26"/>
      <c r="CY128" s="26"/>
      <c r="CZ128" s="27"/>
      <c r="DA128" s="26"/>
      <c r="DB128" s="26"/>
      <c r="DC128" s="26"/>
      <c r="DD128" s="26"/>
      <c r="DE128" s="27"/>
      <c r="DF128" s="26"/>
      <c r="DG128" s="26"/>
      <c r="DH128" s="26"/>
      <c r="DI128" s="26"/>
      <c r="DJ128" s="27"/>
      <c r="DK128" s="26"/>
      <c r="DL128" s="26"/>
      <c r="DM128" s="26"/>
      <c r="DN128" s="26"/>
      <c r="DO128" s="27"/>
      <c r="DP128" s="26"/>
      <c r="DQ128" s="26"/>
      <c r="DR128" s="26"/>
      <c r="DS128" s="26"/>
      <c r="DT128" s="27"/>
      <c r="DU128" s="26"/>
      <c r="DV128" s="26"/>
      <c r="DW128" s="26"/>
      <c r="DX128" s="26"/>
      <c r="DY128" s="27"/>
      <c r="DZ128" s="26"/>
      <c r="EA128" s="26"/>
      <c r="EB128" s="26"/>
      <c r="EC128" s="26"/>
      <c r="ED128" s="27"/>
      <c r="EE128" s="124">
        <f t="shared" si="31"/>
        <v>-90000</v>
      </c>
      <c r="EF128" s="119"/>
    </row>
    <row r="129" spans="1:136" ht="13.8">
      <c r="A129" s="98" t="str">
        <f t="shared" si="30"/>
        <v>Náhrad. 3Průměr konečných bodů na kolo</v>
      </c>
      <c r="B129" s="99" t="s">
        <v>67</v>
      </c>
      <c r="C129" s="108"/>
      <c r="D129" s="109" t="s">
        <v>49</v>
      </c>
      <c r="E129" s="111" t="str">
        <f>IF(E128&lt;&gt;"",AVERAGE($E128:E128),"")</f>
        <v/>
      </c>
      <c r="F129" s="111" t="str">
        <f>IF(F128&lt;&gt;"",AVERAGE($E128:F128),"")</f>
        <v/>
      </c>
      <c r="G129" s="111" t="str">
        <f>IF(G128&lt;&gt;"",AVERAGE($E128:G128),"")</f>
        <v/>
      </c>
      <c r="H129" s="111" t="str">
        <f>IF(H128&lt;&gt;"",AVERAGE($E128:H128),"")</f>
        <v/>
      </c>
      <c r="I129" s="112" t="str">
        <f>IF(I128&lt;&gt;"",AVERAGE($E128:I128),"")</f>
        <v/>
      </c>
      <c r="J129" s="111" t="str">
        <f>IF(J128&lt;&gt;"",AVERAGE($E128:J128),"")</f>
        <v/>
      </c>
      <c r="K129" s="111" t="str">
        <f>IF(K128&lt;&gt;"",AVERAGE($E128:K128),"")</f>
        <v/>
      </c>
      <c r="L129" s="111" t="str">
        <f>IF(L128&lt;&gt;"",AVERAGE($E128:L128),"")</f>
        <v/>
      </c>
      <c r="M129" s="111" t="str">
        <f>IF(M128&lt;&gt;"",AVERAGE($E128:M128),"")</f>
        <v/>
      </c>
      <c r="N129" s="112" t="str">
        <f>IF(N128&lt;&gt;"",AVERAGE($E128:N128),"")</f>
        <v/>
      </c>
      <c r="O129" s="111" t="str">
        <f>IF(O128&lt;&gt;"",AVERAGE($E128:O128),"")</f>
        <v/>
      </c>
      <c r="P129" s="111" t="str">
        <f>IF(P128&lt;&gt;"",AVERAGE($E128:P128),"")</f>
        <v/>
      </c>
      <c r="Q129" s="111" t="str">
        <f>IF(Q128&lt;&gt;"",AVERAGE($E128:Q128),"")</f>
        <v/>
      </c>
      <c r="R129" s="111" t="str">
        <f>IF(R128&lt;&gt;"",AVERAGE($E128:R128),"")</f>
        <v/>
      </c>
      <c r="S129" s="112" t="str">
        <f>IF(S128&lt;&gt;"",AVERAGE($E128:S128),"")</f>
        <v/>
      </c>
      <c r="T129" s="111" t="str">
        <f>IF(T128&lt;&gt;"",AVERAGE($E128:T128),"")</f>
        <v/>
      </c>
      <c r="U129" s="111" t="str">
        <f>IF(U128&lt;&gt;"",AVERAGE($E128:U128),"")</f>
        <v/>
      </c>
      <c r="V129" s="111" t="str">
        <f>IF(V128&lt;&gt;"",AVERAGE($E128:V128),"")</f>
        <v/>
      </c>
      <c r="W129" s="111" t="str">
        <f>IF(W128&lt;&gt;"",AVERAGE($E128:W128),"")</f>
        <v/>
      </c>
      <c r="X129" s="112" t="str">
        <f>IF(X128&lt;&gt;"",AVERAGE($E128:X128),"")</f>
        <v/>
      </c>
      <c r="Y129" s="111" t="str">
        <f>IF(Y128&lt;&gt;"",AVERAGE($E128:Y128),"")</f>
        <v/>
      </c>
      <c r="Z129" s="111" t="str">
        <f>IF(Z128&lt;&gt;"",AVERAGE($E128:Z128),"")</f>
        <v/>
      </c>
      <c r="AA129" s="111" t="str">
        <f>IF(AA128&lt;&gt;"",AVERAGE($E128:AA128),"")</f>
        <v/>
      </c>
      <c r="AB129" s="111" t="str">
        <f>IF(AB128&lt;&gt;"",AVERAGE($E128:AB128),"")</f>
        <v/>
      </c>
      <c r="AC129" s="112" t="str">
        <f>IF(AC128&lt;&gt;"",AVERAGE($E128:AC128),"")</f>
        <v/>
      </c>
      <c r="AD129" s="111" t="str">
        <f>IF(AD128&lt;&gt;"",AVERAGE($E128:AD128),"")</f>
        <v/>
      </c>
      <c r="AE129" s="111" t="str">
        <f>IF(AE128&lt;&gt;"",AVERAGE($E128:AE128),"")</f>
        <v/>
      </c>
      <c r="AF129" s="111" t="str">
        <f>IF(AF128&lt;&gt;"",AVERAGE($E128:AF128),"")</f>
        <v/>
      </c>
      <c r="AG129" s="111" t="str">
        <f>IF(AG128&lt;&gt;"",AVERAGE($E128:AG128),"")</f>
        <v/>
      </c>
      <c r="AH129" s="112" t="str">
        <f>IF(AH128&lt;&gt;"",AVERAGE($E128:AH128),"")</f>
        <v/>
      </c>
      <c r="AI129" s="111" t="str">
        <f>IF(AI128&lt;&gt;"",AVERAGE($E128:AI128),"")</f>
        <v/>
      </c>
      <c r="AJ129" s="111" t="str">
        <f>IF(AJ128&lt;&gt;"",AVERAGE($E128:AJ128),"")</f>
        <v/>
      </c>
      <c r="AK129" s="111" t="str">
        <f>IF(AK128&lt;&gt;"",AVERAGE($E128:AK128),"")</f>
        <v/>
      </c>
      <c r="AL129" s="111" t="str">
        <f>IF(AL128&lt;&gt;"",AVERAGE($E128:AL128),"")</f>
        <v/>
      </c>
      <c r="AM129" s="112" t="str">
        <f>IF(AM128&lt;&gt;"",AVERAGE($E128:AM128),"")</f>
        <v/>
      </c>
      <c r="AN129" s="111" t="str">
        <f>IF(AN128&lt;&gt;"",AVERAGE($E128:AN128),"")</f>
        <v/>
      </c>
      <c r="AO129" s="111" t="str">
        <f>IF(AO128&lt;&gt;"",AVERAGE($E128:AO128),"")</f>
        <v/>
      </c>
      <c r="AP129" s="111" t="str">
        <f>IF(AP128&lt;&gt;"",AVERAGE($E128:AP128),"")</f>
        <v/>
      </c>
      <c r="AQ129" s="111" t="str">
        <f>IF(AQ128&lt;&gt;"",AVERAGE($E128:AQ128),"")</f>
        <v/>
      </c>
      <c r="AR129" s="112" t="str">
        <f>IF(AR128&lt;&gt;"",AVERAGE($E128:AR128),"")</f>
        <v/>
      </c>
      <c r="AS129" s="111" t="str">
        <f>IF(AS128&lt;&gt;"",AVERAGE($E128:AS128),"")</f>
        <v/>
      </c>
      <c r="AT129" s="111" t="str">
        <f>IF(AT128&lt;&gt;"",AVERAGE($E128:AT128),"")</f>
        <v/>
      </c>
      <c r="AU129" s="111" t="str">
        <f>IF(AU128&lt;&gt;"",AVERAGE($E128:AU128),"")</f>
        <v/>
      </c>
      <c r="AV129" s="111" t="str">
        <f>IF(AV128&lt;&gt;"",AVERAGE($E128:AV128),"")</f>
        <v/>
      </c>
      <c r="AW129" s="112" t="str">
        <f>IF(AW128&lt;&gt;"",AVERAGE($E128:AW128),"")</f>
        <v/>
      </c>
      <c r="AX129" s="111" t="str">
        <f>IF(AX128&lt;&gt;"",AVERAGE($E128:AX128),"")</f>
        <v/>
      </c>
      <c r="AY129" s="111" t="str">
        <f>IF(AY128&lt;&gt;"",AVERAGE($E128:AY128),"")</f>
        <v/>
      </c>
      <c r="AZ129" s="111" t="str">
        <f>IF(AZ128&lt;&gt;"",AVERAGE($E128:AZ128),"")</f>
        <v/>
      </c>
      <c r="BA129" s="111" t="str">
        <f>IF(BA128&lt;&gt;"",AVERAGE($E128:BA128),"")</f>
        <v/>
      </c>
      <c r="BB129" s="112" t="str">
        <f>IF(BB128&lt;&gt;"",AVERAGE($E128:BB128),"")</f>
        <v/>
      </c>
      <c r="BC129" s="111" t="str">
        <f>IF(BC128&lt;&gt;"",AVERAGE($E128:BC128),"")</f>
        <v/>
      </c>
      <c r="BD129" s="111" t="str">
        <f>IF(BD128&lt;&gt;"",AVERAGE($E128:BD128),"")</f>
        <v/>
      </c>
      <c r="BE129" s="111" t="str">
        <f>IF(BE128&lt;&gt;"",AVERAGE($E128:BE128),"")</f>
        <v/>
      </c>
      <c r="BF129" s="111" t="str">
        <f>IF(BF128&lt;&gt;"",AVERAGE($E128:BF128),"")</f>
        <v/>
      </c>
      <c r="BG129" s="112" t="str">
        <f>IF(BG128&lt;&gt;"",AVERAGE($E128:BG128),"")</f>
        <v/>
      </c>
      <c r="BH129" s="111" t="str">
        <f>IF(BH128&lt;&gt;"",AVERAGE($E128:BH128),"")</f>
        <v/>
      </c>
      <c r="BI129" s="111" t="str">
        <f>IF(BI128&lt;&gt;"",AVERAGE($E128:BI128),"")</f>
        <v/>
      </c>
      <c r="BJ129" s="111" t="str">
        <f>IF(BJ128&lt;&gt;"",AVERAGE($E128:BJ128),"")</f>
        <v/>
      </c>
      <c r="BK129" s="111" t="str">
        <f>IF(BK128&lt;&gt;"",AVERAGE($E128:BK128),"")</f>
        <v/>
      </c>
      <c r="BL129" s="112" t="str">
        <f>IF(BL128&lt;&gt;"",AVERAGE($E128:BL128),"")</f>
        <v/>
      </c>
      <c r="BM129" s="111" t="str">
        <f>IF(BM128&lt;&gt;"",AVERAGE($E128:BM128),"")</f>
        <v/>
      </c>
      <c r="BN129" s="111" t="str">
        <f>IF(BN128&lt;&gt;"",AVERAGE($E128:BN128),"")</f>
        <v/>
      </c>
      <c r="BO129" s="111" t="str">
        <f>IF(BO128&lt;&gt;"",AVERAGE($E128:BO128),"")</f>
        <v/>
      </c>
      <c r="BP129" s="111" t="str">
        <f>IF(BP128&lt;&gt;"",AVERAGE($E128:BP128),"")</f>
        <v/>
      </c>
      <c r="BQ129" s="112" t="str">
        <f>IF(BQ128&lt;&gt;"",AVERAGE($E128:BQ128),"")</f>
        <v/>
      </c>
      <c r="BR129" s="111" t="str">
        <f>IF(BR128&lt;&gt;"",AVERAGE($E128:BR128),"")</f>
        <v/>
      </c>
      <c r="BS129" s="111" t="str">
        <f>IF(BS128&lt;&gt;"",AVERAGE($E128:BS128),"")</f>
        <v/>
      </c>
      <c r="BT129" s="111" t="str">
        <f>IF(BT128&lt;&gt;"",AVERAGE($E128:BT128),"")</f>
        <v/>
      </c>
      <c r="BU129" s="111" t="str">
        <f>IF(BU128&lt;&gt;"",AVERAGE($E128:BU128),"")</f>
        <v/>
      </c>
      <c r="BV129" s="112" t="str">
        <f>IF(BV128&lt;&gt;"",AVERAGE($E128:BV128),"")</f>
        <v/>
      </c>
      <c r="BW129" s="111" t="str">
        <f>IF(BW128&lt;&gt;"",AVERAGE($E128:BW128),"")</f>
        <v/>
      </c>
      <c r="BX129" s="111" t="str">
        <f>IF(BX128&lt;&gt;"",AVERAGE($E128:BX128),"")</f>
        <v/>
      </c>
      <c r="BY129" s="111" t="str">
        <f>IF(BY128&lt;&gt;"",AVERAGE($E128:BY128),"")</f>
        <v/>
      </c>
      <c r="BZ129" s="111" t="str">
        <f>IF(BZ128&lt;&gt;"",AVERAGE($E128:BZ128),"")</f>
        <v/>
      </c>
      <c r="CA129" s="112" t="str">
        <f>IF(CA128&lt;&gt;"",AVERAGE($E128:CA128),"")</f>
        <v/>
      </c>
      <c r="CB129" s="111" t="str">
        <f>IF(CB128&lt;&gt;"",AVERAGE($E128:CB128),"")</f>
        <v/>
      </c>
      <c r="CC129" s="111" t="str">
        <f>IF(CC128&lt;&gt;"",AVERAGE($E128:CC128),"")</f>
        <v/>
      </c>
      <c r="CD129" s="111" t="str">
        <f>IF(CD128&lt;&gt;"",AVERAGE($E128:CD128),"")</f>
        <v/>
      </c>
      <c r="CE129" s="111" t="str">
        <f>IF(CE128&lt;&gt;"",AVERAGE($E128:CE128),"")</f>
        <v/>
      </c>
      <c r="CF129" s="112" t="str">
        <f>IF(CF128&lt;&gt;"",AVERAGE($E128:CF128),"")</f>
        <v/>
      </c>
      <c r="CG129" s="111" t="str">
        <f>IF(CG128&lt;&gt;"",AVERAGE($E128:CG128),"")</f>
        <v/>
      </c>
      <c r="CH129" s="111" t="str">
        <f>IF(CH128&lt;&gt;"",AVERAGE($E128:CH128),"")</f>
        <v/>
      </c>
      <c r="CI129" s="111" t="str">
        <f>IF(CI128&lt;&gt;"",AVERAGE($E128:CI128),"")</f>
        <v/>
      </c>
      <c r="CJ129" s="111" t="str">
        <f>IF(CJ128&lt;&gt;"",AVERAGE($E128:CJ128),"")</f>
        <v/>
      </c>
      <c r="CK129" s="112" t="str">
        <f>IF(CK128&lt;&gt;"",AVERAGE($E128:CK128),"")</f>
        <v/>
      </c>
      <c r="CL129" s="111" t="str">
        <f>IF(CL128&lt;&gt;"",AVERAGE($E128:CL128),"")</f>
        <v/>
      </c>
      <c r="CM129" s="111" t="str">
        <f>IF(CM128&lt;&gt;"",AVERAGE($E128:CM128),"")</f>
        <v/>
      </c>
      <c r="CN129" s="111" t="str">
        <f>IF(CN128&lt;&gt;"",AVERAGE($E128:CN128),"")</f>
        <v/>
      </c>
      <c r="CO129" s="111" t="str">
        <f>IF(CO128&lt;&gt;"",AVERAGE($E128:CO128),"")</f>
        <v/>
      </c>
      <c r="CP129" s="112" t="str">
        <f>IF(CP128&lt;&gt;"",AVERAGE($E128:CP128),"")</f>
        <v/>
      </c>
      <c r="CQ129" s="111" t="str">
        <f>IF(CQ128&lt;&gt;"",AVERAGE($E128:CQ128),"")</f>
        <v/>
      </c>
      <c r="CR129" s="111" t="str">
        <f>IF(CR128&lt;&gt;"",AVERAGE($E128:CR128),"")</f>
        <v/>
      </c>
      <c r="CS129" s="111" t="str">
        <f>IF(CS128&lt;&gt;"",AVERAGE($E128:CS128),"")</f>
        <v/>
      </c>
      <c r="CT129" s="111" t="str">
        <f>IF(CT128&lt;&gt;"",AVERAGE($E128:CT128),"")</f>
        <v/>
      </c>
      <c r="CU129" s="112" t="str">
        <f>IF(CU128&lt;&gt;"",AVERAGE($E128:CU128),"")</f>
        <v/>
      </c>
      <c r="CV129" s="111" t="str">
        <f>IF(CV128&lt;&gt;"",AVERAGE($E128:CV128),"")</f>
        <v/>
      </c>
      <c r="CW129" s="111" t="str">
        <f>IF(CW128&lt;&gt;"",AVERAGE($E128:CW128),"")</f>
        <v/>
      </c>
      <c r="CX129" s="111" t="str">
        <f>IF(CX128&lt;&gt;"",AVERAGE($E128:CX128),"")</f>
        <v/>
      </c>
      <c r="CY129" s="111" t="str">
        <f>IF(CY128&lt;&gt;"",AVERAGE($E128:CY128),"")</f>
        <v/>
      </c>
      <c r="CZ129" s="112" t="str">
        <f>IF(CZ128&lt;&gt;"",AVERAGE($E128:CZ128),"")</f>
        <v/>
      </c>
      <c r="DA129" s="111" t="str">
        <f>IF(DA128&lt;&gt;"",AVERAGE($E128:DA128),"")</f>
        <v/>
      </c>
      <c r="DB129" s="111" t="str">
        <f>IF(DB128&lt;&gt;"",AVERAGE($E128:DB128),"")</f>
        <v/>
      </c>
      <c r="DC129" s="111" t="str">
        <f>IF(DC128&lt;&gt;"",AVERAGE($E128:DC128),"")</f>
        <v/>
      </c>
      <c r="DD129" s="111" t="str">
        <f>IF(DD128&lt;&gt;"",AVERAGE($E128:DD128),"")</f>
        <v/>
      </c>
      <c r="DE129" s="112" t="str">
        <f>IF(DE128&lt;&gt;"",AVERAGE($E128:DE128),"")</f>
        <v/>
      </c>
      <c r="DF129" s="111" t="str">
        <f>IF(DF128&lt;&gt;"",AVERAGE($E128:DF128),"")</f>
        <v/>
      </c>
      <c r="DG129" s="111" t="str">
        <f>IF(DG128&lt;&gt;"",AVERAGE($E128:DG128),"")</f>
        <v/>
      </c>
      <c r="DH129" s="111" t="str">
        <f>IF(DH128&lt;&gt;"",AVERAGE($E128:DH128),"")</f>
        <v/>
      </c>
      <c r="DI129" s="111" t="str">
        <f>IF(DI128&lt;&gt;"",AVERAGE($E128:DI128),"")</f>
        <v/>
      </c>
      <c r="DJ129" s="112" t="str">
        <f>IF(DJ128&lt;&gt;"",AVERAGE($E128:DJ128),"")</f>
        <v/>
      </c>
      <c r="DK129" s="111" t="str">
        <f>IF(DK128&lt;&gt;"",AVERAGE($E128:DK128),"")</f>
        <v/>
      </c>
      <c r="DL129" s="111" t="str">
        <f>IF(DL128&lt;&gt;"",AVERAGE($E128:DL128),"")</f>
        <v/>
      </c>
      <c r="DM129" s="111" t="str">
        <f>IF(DM128&lt;&gt;"",AVERAGE($E128:DM128),"")</f>
        <v/>
      </c>
      <c r="DN129" s="111" t="str">
        <f>IF(DN128&lt;&gt;"",AVERAGE($E128:DN128),"")</f>
        <v/>
      </c>
      <c r="DO129" s="112" t="str">
        <f>IF(DO128&lt;&gt;"",AVERAGE($E128:DO128),"")</f>
        <v/>
      </c>
      <c r="DP129" s="111" t="str">
        <f>IF(DP128&lt;&gt;"",AVERAGE($E128:DP128),"")</f>
        <v/>
      </c>
      <c r="DQ129" s="111" t="str">
        <f>IF(DQ128&lt;&gt;"",AVERAGE($E128:DQ128),"")</f>
        <v/>
      </c>
      <c r="DR129" s="111" t="str">
        <f>IF(DR128&lt;&gt;"",AVERAGE($E128:DR128),"")</f>
        <v/>
      </c>
      <c r="DS129" s="111" t="str">
        <f>IF(DS128&lt;&gt;"",AVERAGE($E128:DS128),"")</f>
        <v/>
      </c>
      <c r="DT129" s="112" t="str">
        <f>IF(DT128&lt;&gt;"",AVERAGE($E128:DT128),"")</f>
        <v/>
      </c>
      <c r="DU129" s="111" t="str">
        <f>IF(DU128&lt;&gt;"",AVERAGE($E128:DU128),"")</f>
        <v/>
      </c>
      <c r="DV129" s="111" t="str">
        <f>IF(DV128&lt;&gt;"",AVERAGE($E128:DV128),"")</f>
        <v/>
      </c>
      <c r="DW129" s="111" t="str">
        <f>IF(DW128&lt;&gt;"",AVERAGE($E128:DW128),"")</f>
        <v/>
      </c>
      <c r="DX129" s="111" t="str">
        <f>IF(DX128&lt;&gt;"",AVERAGE($E128:DX128),"")</f>
        <v/>
      </c>
      <c r="DY129" s="112" t="str">
        <f>IF(DY128&lt;&gt;"",AVERAGE($E128:DY128),"")</f>
        <v/>
      </c>
      <c r="DZ129" s="111" t="str">
        <f>IF(DZ128&lt;&gt;"",AVERAGE($E128:DZ128),"")</f>
        <v/>
      </c>
      <c r="EA129" s="111" t="str">
        <f>IF(EA128&lt;&gt;"",AVERAGE($E128:EA128),"")</f>
        <v/>
      </c>
      <c r="EB129" s="111" t="str">
        <f>IF(EB128&lt;&gt;"",AVERAGE($E128:EB128),"")</f>
        <v/>
      </c>
      <c r="EC129" s="111" t="str">
        <f>IF(EC128&lt;&gt;"",AVERAGE($E128:EC128),"")</f>
        <v/>
      </c>
      <c r="ED129" s="112" t="str">
        <f>IF(ED128&lt;&gt;"",AVERAGE($E128:ED128),"")</f>
        <v/>
      </c>
      <c r="EE129" s="125">
        <f>IF(SUM(Náhrad_3)&lt;1,-90000,EE128/COUNT(E128:ED128))</f>
        <v>-90000</v>
      </c>
      <c r="EF129" s="126"/>
    </row>
    <row r="130" spans="1:136" ht="14.4" thickBot="1">
      <c r="A130" s="98" t="str">
        <f t="shared" si="30"/>
        <v>Náhrad. 3Počet šipek</v>
      </c>
      <c r="B130" s="99" t="s">
        <v>67</v>
      </c>
      <c r="C130" s="110"/>
      <c r="D130" s="110" t="s">
        <v>44</v>
      </c>
      <c r="E130" s="28"/>
      <c r="F130" s="28"/>
      <c r="G130" s="28"/>
      <c r="H130" s="28"/>
      <c r="I130" s="29"/>
      <c r="J130" s="28"/>
      <c r="K130" s="28"/>
      <c r="L130" s="28"/>
      <c r="M130" s="28"/>
      <c r="N130" s="29"/>
      <c r="O130" s="28"/>
      <c r="P130" s="28"/>
      <c r="Q130" s="28"/>
      <c r="R130" s="28"/>
      <c r="S130" s="29"/>
      <c r="T130" s="28"/>
      <c r="U130" s="28"/>
      <c r="V130" s="28"/>
      <c r="W130" s="28"/>
      <c r="X130" s="29"/>
      <c r="Y130" s="28"/>
      <c r="Z130" s="28"/>
      <c r="AA130" s="28"/>
      <c r="AB130" s="28"/>
      <c r="AC130" s="29"/>
      <c r="AD130" s="28"/>
      <c r="AE130" s="28"/>
      <c r="AF130" s="28"/>
      <c r="AG130" s="28"/>
      <c r="AH130" s="29"/>
      <c r="AI130" s="28"/>
      <c r="AJ130" s="28"/>
      <c r="AK130" s="28"/>
      <c r="AL130" s="28"/>
      <c r="AM130" s="29"/>
      <c r="AN130" s="28"/>
      <c r="AO130" s="28"/>
      <c r="AP130" s="28"/>
      <c r="AQ130" s="28"/>
      <c r="AR130" s="29"/>
      <c r="AS130" s="28"/>
      <c r="AT130" s="28"/>
      <c r="AU130" s="28"/>
      <c r="AV130" s="28"/>
      <c r="AW130" s="29"/>
      <c r="AX130" s="28"/>
      <c r="AY130" s="28"/>
      <c r="AZ130" s="28"/>
      <c r="BA130" s="28"/>
      <c r="BB130" s="29"/>
      <c r="BC130" s="28"/>
      <c r="BD130" s="28"/>
      <c r="BE130" s="28"/>
      <c r="BF130" s="28"/>
      <c r="BG130" s="29"/>
      <c r="BH130" s="28"/>
      <c r="BI130" s="28"/>
      <c r="BJ130" s="28"/>
      <c r="BK130" s="28"/>
      <c r="BL130" s="29"/>
      <c r="BM130" s="28"/>
      <c r="BN130" s="28"/>
      <c r="BO130" s="28"/>
      <c r="BP130" s="28"/>
      <c r="BQ130" s="29"/>
      <c r="BR130" s="28"/>
      <c r="BS130" s="28"/>
      <c r="BT130" s="28"/>
      <c r="BU130" s="28"/>
      <c r="BV130" s="29"/>
      <c r="BW130" s="28"/>
      <c r="BX130" s="28"/>
      <c r="BY130" s="28"/>
      <c r="BZ130" s="28"/>
      <c r="CA130" s="29"/>
      <c r="CB130" s="28"/>
      <c r="CC130" s="28"/>
      <c r="CD130" s="28"/>
      <c r="CE130" s="28"/>
      <c r="CF130" s="29"/>
      <c r="CG130" s="28"/>
      <c r="CH130" s="28"/>
      <c r="CI130" s="28"/>
      <c r="CJ130" s="28"/>
      <c r="CK130" s="29"/>
      <c r="CL130" s="28"/>
      <c r="CM130" s="28"/>
      <c r="CN130" s="28"/>
      <c r="CO130" s="28"/>
      <c r="CP130" s="29"/>
      <c r="CQ130" s="28"/>
      <c r="CR130" s="28"/>
      <c r="CS130" s="28"/>
      <c r="CT130" s="28"/>
      <c r="CU130" s="29"/>
      <c r="CV130" s="28"/>
      <c r="CW130" s="28"/>
      <c r="CX130" s="28"/>
      <c r="CY130" s="28"/>
      <c r="CZ130" s="29"/>
      <c r="DA130" s="28"/>
      <c r="DB130" s="28"/>
      <c r="DC130" s="28"/>
      <c r="DD130" s="28"/>
      <c r="DE130" s="29"/>
      <c r="DF130" s="28"/>
      <c r="DG130" s="28"/>
      <c r="DH130" s="28"/>
      <c r="DI130" s="28"/>
      <c r="DJ130" s="29"/>
      <c r="DK130" s="28"/>
      <c r="DL130" s="28"/>
      <c r="DM130" s="28"/>
      <c r="DN130" s="28"/>
      <c r="DO130" s="29"/>
      <c r="DP130" s="28"/>
      <c r="DQ130" s="28"/>
      <c r="DR130" s="28"/>
      <c r="DS130" s="28"/>
      <c r="DT130" s="29"/>
      <c r="DU130" s="28"/>
      <c r="DV130" s="28"/>
      <c r="DW130" s="28"/>
      <c r="DX130" s="28"/>
      <c r="DY130" s="29"/>
      <c r="DZ130" s="28"/>
      <c r="EA130" s="28"/>
      <c r="EB130" s="28"/>
      <c r="EC130" s="28"/>
      <c r="ED130" s="29"/>
      <c r="EE130" s="127">
        <f>IF(SUM(Náhrad_3)&lt;1,-90000,SUM(C130:ED130))</f>
        <v>-90000</v>
      </c>
      <c r="EF130" s="128"/>
    </row>
    <row r="131" spans="1:136" ht="13.8" thickTop="1"/>
  </sheetData>
  <sheetProtection sheet="1" formatCells="0" formatColumns="0" formatRows="0"/>
  <mergeCells count="28">
    <mergeCell ref="Y1:AC1"/>
    <mergeCell ref="AD1:AH1"/>
    <mergeCell ref="C1:C2"/>
    <mergeCell ref="E1:I1"/>
    <mergeCell ref="J1:N1"/>
    <mergeCell ref="O1:S1"/>
    <mergeCell ref="T1:X1"/>
    <mergeCell ref="EF1:EF2"/>
    <mergeCell ref="AI1:AM1"/>
    <mergeCell ref="AN1:AR1"/>
    <mergeCell ref="AS1:AW1"/>
    <mergeCell ref="AX1:BB1"/>
    <mergeCell ref="BC1:BG1"/>
    <mergeCell ref="BH1:BL1"/>
    <mergeCell ref="BM1:BQ1"/>
    <mergeCell ref="DP1:DT1"/>
    <mergeCell ref="BR1:BV1"/>
    <mergeCell ref="DU1:DY1"/>
    <mergeCell ref="DZ1:ED1"/>
    <mergeCell ref="BW1:CA1"/>
    <mergeCell ref="CB1:CF1"/>
    <mergeCell ref="DK1:DO1"/>
    <mergeCell ref="DF1:DJ1"/>
    <mergeCell ref="DA1:DE1"/>
    <mergeCell ref="CV1:CZ1"/>
    <mergeCell ref="CQ1:CU1"/>
    <mergeCell ref="CL1:CP1"/>
    <mergeCell ref="CG1:CK1"/>
  </mergeCells>
  <phoneticPr fontId="5" type="noConversion"/>
  <conditionalFormatting sqref="E3:ED3">
    <cfRule type="cellIs" dxfId="86" priority="3349" stopIfTrue="1" operator="greaterThan">
      <formula>2</formula>
    </cfRule>
  </conditionalFormatting>
  <conditionalFormatting sqref="E6:ED6">
    <cfRule type="cellIs" dxfId="85" priority="3347" stopIfTrue="1" operator="greaterThan">
      <formula>2.5</formula>
    </cfRule>
  </conditionalFormatting>
  <conditionalFormatting sqref="E4:ED4">
    <cfRule type="cellIs" dxfId="84" priority="3345" stopIfTrue="1" operator="greaterThan">
      <formula>2</formula>
    </cfRule>
  </conditionalFormatting>
  <conditionalFormatting sqref="E5:ED5">
    <cfRule type="cellIs" dxfId="83" priority="3331" stopIfTrue="1" operator="greaterThan">
      <formula>2.5</formula>
    </cfRule>
  </conditionalFormatting>
  <conditionalFormatting sqref="E11:ED11">
    <cfRule type="cellIs" dxfId="82" priority="3173" stopIfTrue="1" operator="greaterThan">
      <formula>2</formula>
    </cfRule>
  </conditionalFormatting>
  <conditionalFormatting sqref="E14:ED14">
    <cfRule type="cellIs" dxfId="81" priority="3172" stopIfTrue="1" operator="greaterThan">
      <formula>2.5</formula>
    </cfRule>
  </conditionalFormatting>
  <conditionalFormatting sqref="E12:ED12">
    <cfRule type="cellIs" dxfId="80" priority="3171" stopIfTrue="1" operator="greaterThan">
      <formula>2</formula>
    </cfRule>
  </conditionalFormatting>
  <conditionalFormatting sqref="E13:ED13">
    <cfRule type="cellIs" dxfId="79" priority="3170" stopIfTrue="1" operator="greaterThan">
      <formula>2.5</formula>
    </cfRule>
  </conditionalFormatting>
  <conditionalFormatting sqref="EE3:EE8 EE10">
    <cfRule type="cellIs" dxfId="78" priority="24" stopIfTrue="1" operator="lessThan">
      <formula>-89000</formula>
    </cfRule>
  </conditionalFormatting>
  <conditionalFormatting sqref="EE11:EE18">
    <cfRule type="cellIs" dxfId="77" priority="23" stopIfTrue="1" operator="lessThan">
      <formula>-89000</formula>
    </cfRule>
  </conditionalFormatting>
  <conditionalFormatting sqref="EE9">
    <cfRule type="cellIs" dxfId="76" priority="12" stopIfTrue="1" operator="lessThan">
      <formula>-89000</formula>
    </cfRule>
  </conditionalFormatting>
  <conditionalFormatting sqref="EE19:EE24 EE35:EE40 EE51:EE56 EE67:EE72 EE83:EE88 EE99:EE104 EE115:EE120 EE26 EE42 EE58 EE74 EE90 EE106 EE122">
    <cfRule type="cellIs" dxfId="75" priority="11" stopIfTrue="1" operator="lessThan">
      <formula>-89000</formula>
    </cfRule>
  </conditionalFormatting>
  <conditionalFormatting sqref="EE27:EE34 EE43:EE50 EE59:EE66 EE75:EE82 EE91:EE98 EE107:EE114 EE123:EE130">
    <cfRule type="cellIs" dxfId="74" priority="10" stopIfTrue="1" operator="lessThan">
      <formula>-89000</formula>
    </cfRule>
  </conditionalFormatting>
  <conditionalFormatting sqref="EE25 EE41 EE57 EE73 EE89 EE105 EE121">
    <cfRule type="cellIs" dxfId="73" priority="9" stopIfTrue="1" operator="lessThan">
      <formula>-89000</formula>
    </cfRule>
  </conditionalFormatting>
  <conditionalFormatting sqref="E19:ED19 E35:ED35 E51:ED51 E67:ED67 E83:ED83 E99:ED99 E115:ED115">
    <cfRule type="cellIs" dxfId="72" priority="8" stopIfTrue="1" operator="greaterThan">
      <formula>2</formula>
    </cfRule>
  </conditionalFormatting>
  <conditionalFormatting sqref="E22:ED22 E38:ED38 E54:ED54 E70:ED70 E86:ED86 E102:ED102 E118:ED118">
    <cfRule type="cellIs" dxfId="71" priority="7" stopIfTrue="1" operator="greaterThan">
      <formula>2.5</formula>
    </cfRule>
  </conditionalFormatting>
  <conditionalFormatting sqref="E20:ED20 E36:ED36 E52:ED52 E68:ED68 E84:ED84 E100:ED100 E116:ED116">
    <cfRule type="cellIs" dxfId="70" priority="6" stopIfTrue="1" operator="greaterThan">
      <formula>2</formula>
    </cfRule>
  </conditionalFormatting>
  <conditionalFormatting sqref="E21:ED21 E37:ED37 E53:ED53 E69:ED69 E85:ED85 E101:ED101 E117:ED117">
    <cfRule type="cellIs" dxfId="69" priority="5" stopIfTrue="1" operator="greaterThan">
      <formula>2.5</formula>
    </cfRule>
  </conditionalFormatting>
  <conditionalFormatting sqref="E27:ED27 E43:ED43 E59:ED59 E75:ED75 E91:ED91 E107:ED107 E123:ED123">
    <cfRule type="cellIs" dxfId="68" priority="4" stopIfTrue="1" operator="greaterThan">
      <formula>2</formula>
    </cfRule>
  </conditionalFormatting>
  <conditionalFormatting sqref="E30:ED30 E46:ED46 E62:ED62 E78:ED78 E94:ED94 E110:ED110 E126:ED126">
    <cfRule type="cellIs" dxfId="67" priority="3" stopIfTrue="1" operator="greaterThan">
      <formula>2.5</formula>
    </cfRule>
  </conditionalFormatting>
  <conditionalFormatting sqref="E28:ED28 E44:ED44 E60:ED60 E76:ED76 E92:ED92 E108:ED108 E124:ED124">
    <cfRule type="cellIs" dxfId="66" priority="2" stopIfTrue="1" operator="greaterThan">
      <formula>2</formula>
    </cfRule>
  </conditionalFormatting>
  <conditionalFormatting sqref="E29:ED29 E45:ED45 E61:ED61 E77:ED77 E93:ED93 E109:ED109 E125:ED125">
    <cfRule type="cellIs" dxfId="65" priority="1" stopIfTrue="1" operator="greaterThan">
      <formula>2.5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>
    <pageSetUpPr autoPageBreaks="0" fitToPage="1"/>
  </sheetPr>
  <dimension ref="A1:AI85"/>
  <sheetViews>
    <sheetView showZeros="0" zoomScaleNormal="100" workbookViewId="0">
      <pane xSplit="3" ySplit="3" topLeftCell="F40" activePane="bottomRight" state="frozen"/>
      <selection activeCell="N16" sqref="N16"/>
      <selection pane="topRight" activeCell="N16" sqref="N16"/>
      <selection pane="bottomLeft" activeCell="N16" sqref="N16"/>
      <selection pane="bottomRight" activeCell="P6" sqref="P6"/>
    </sheetView>
  </sheetViews>
  <sheetFormatPr defaultRowHeight="13.2"/>
  <cols>
    <col min="1" max="1" width="13.6640625" hidden="1" customWidth="1"/>
    <col min="2" max="2" width="8.6640625" bestFit="1" customWidth="1"/>
    <col min="3" max="3" width="17.77734375" customWidth="1"/>
    <col min="4" max="4" width="6.5546875" customWidth="1"/>
    <col min="5" max="30" width="6.44140625" customWidth="1"/>
    <col min="31" max="31" width="8.44140625" customWidth="1"/>
    <col min="32" max="32" width="7" customWidth="1"/>
    <col min="34" max="34" width="7.77734375" customWidth="1"/>
    <col min="35" max="35" width="28" hidden="1" customWidth="1"/>
  </cols>
  <sheetData>
    <row r="1" spans="1:35" ht="13.8" thickBot="1">
      <c r="A1" s="8"/>
      <c r="B1" s="156" t="s">
        <v>71</v>
      </c>
      <c r="C1" s="156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8"/>
      <c r="X1" s="8"/>
      <c r="Y1" s="8"/>
      <c r="Z1" s="63"/>
      <c r="AA1" s="8"/>
      <c r="AB1" s="63"/>
      <c r="AC1" s="8"/>
      <c r="AD1" s="8"/>
      <c r="AE1" s="63"/>
      <c r="AF1" s="8"/>
      <c r="AG1" s="8"/>
    </row>
    <row r="2" spans="1:35" ht="14.4" thickTop="1">
      <c r="A2" s="64"/>
      <c r="B2" s="154">
        <v>2020</v>
      </c>
      <c r="C2" s="65" t="str">
        <f>Přehled_body!D1</f>
        <v>1. pololetí 2020</v>
      </c>
      <c r="D2" s="132">
        <f>IFERROR(Přehled_body!E1,"")</f>
        <v>43837</v>
      </c>
      <c r="E2" s="133">
        <f>IFERROR(IF(INDEX(Přehled_body!$E$1:$ED$1,1,MATCH(Tabulka!D2,Přehled_body!$D$1:$ED$1,0)+4)="","",INDEX(Přehled_body!$E$1:$ED$1,1,MATCH(Tabulka!D2,Přehled_body!$D$1:$ED$1,0)+4)),"")</f>
        <v>43844</v>
      </c>
      <c r="F2" s="133">
        <f>IFERROR(IF(INDEX(Přehled_body!$E$1:$ED$1,1,MATCH(Tabulka!E2,Přehled_body!$D$1:$ED$1,0)+4)="","",INDEX(Přehled_body!$E$1:$ED$1,1,MATCH(Tabulka!E2,Přehled_body!$D$1:$ED$1,0)+4)),"")</f>
        <v>43851</v>
      </c>
      <c r="G2" s="133">
        <f>IFERROR(IF(INDEX(Přehled_body!$E$1:$ED$1,1,MATCH(Tabulka!F2,Přehled_body!$D$1:$ED$1,0)+4)="","",INDEX(Přehled_body!$E$1:$ED$1,1,MATCH(Tabulka!F2,Přehled_body!$D$1:$ED$1,0)+4)),"")</f>
        <v>43858</v>
      </c>
      <c r="H2" s="133">
        <f>IFERROR(IF(INDEX(Přehled_body!$E$1:$ED$1,1,MATCH(Tabulka!G2,Přehled_body!$D$1:$ED$1,0)+4)="","",INDEX(Přehled_body!$E$1:$ED$1,1,MATCH(Tabulka!G2,Přehled_body!$D$1:$ED$1,0)+4)),"")</f>
        <v>43865</v>
      </c>
      <c r="I2" s="133">
        <f>IFERROR(IF(INDEX(Přehled_body!$E$1:$ED$1,1,MATCH(Tabulka!H2,Přehled_body!$D$1:$ED$1,0)+4)="","",INDEX(Přehled_body!$E$1:$ED$1,1,MATCH(Tabulka!H2,Přehled_body!$D$1:$ED$1,0)+4)),"")</f>
        <v>43872</v>
      </c>
      <c r="J2" s="133">
        <f>IFERROR(IF(INDEX(Přehled_body!$E$1:$ED$1,1,MATCH(Tabulka!I2,Přehled_body!$D$1:$ED$1,0)+4)="","",INDEX(Přehled_body!$E$1:$ED$1,1,MATCH(Tabulka!I2,Přehled_body!$D$1:$ED$1,0)+4)),"")</f>
        <v>43879</v>
      </c>
      <c r="K2" s="133">
        <f>IFERROR(IF(INDEX(Přehled_body!$E$1:$ED$1,1,MATCH(Tabulka!J2,Přehled_body!$D$1:$ED$1,0)+4)="","",INDEX(Přehled_body!$E$1:$ED$1,1,MATCH(Tabulka!J2,Přehled_body!$D$1:$ED$1,0)+4)),"")</f>
        <v>43886</v>
      </c>
      <c r="L2" s="133">
        <f>IFERROR(IF(INDEX(Přehled_body!$E$1:$ED$1,1,MATCH(Tabulka!K2,Přehled_body!$D$1:$ED$1,0)+4)="","",INDEX(Přehled_body!$E$1:$ED$1,1,MATCH(Tabulka!K2,Přehled_body!$D$1:$ED$1,0)+4)),"")</f>
        <v>43893</v>
      </c>
      <c r="M2" s="133">
        <f>IFERROR(IF(INDEX(Přehled_body!$E$1:$ED$1,1,MATCH(Tabulka!L2,Přehled_body!$D$1:$ED$1,0)+4)="","",INDEX(Přehled_body!$E$1:$ED$1,1,MATCH(Tabulka!L2,Přehled_body!$D$1:$ED$1,0)+4)),"")</f>
        <v>43900</v>
      </c>
      <c r="N2" s="133">
        <f>IFERROR(IF(INDEX(Přehled_body!$E$1:$ED$1,1,MATCH(Tabulka!M2,Přehled_body!$D$1:$ED$1,0)+4)="","",INDEX(Přehled_body!$E$1:$ED$1,1,MATCH(Tabulka!M2,Přehled_body!$D$1:$ED$1,0)+4)),"")</f>
        <v>43984</v>
      </c>
      <c r="O2" s="133" t="str">
        <f>IFERROR(IF(INDEX(Přehled_body!$E$1:$ED$1,1,MATCH(Tabulka!N2,Přehled_body!$D$1:$ED$1,0)+4)="","",INDEX(Přehled_body!$E$1:$ED$1,1,MATCH(Tabulka!N2,Přehled_body!$D$1:$ED$1,0)+4)),"")</f>
        <v/>
      </c>
      <c r="P2" s="133" t="str">
        <f>IFERROR(IF(INDEX(Přehled_body!$E$1:$ED$1,1,MATCH(Tabulka!O2,Přehled_body!$D$1:$ED$1,0)+4)="","",INDEX(Přehled_body!$E$1:$ED$1,1,MATCH(Tabulka!O2,Přehled_body!$D$1:$ED$1,0)+4)),"")</f>
        <v/>
      </c>
      <c r="Q2" s="133" t="str">
        <f>IFERROR(IF(INDEX(Přehled_body!$E$1:$ED$1,1,MATCH(Tabulka!P2,Přehled_body!$D$1:$ED$1,0)+4)="","",INDEX(Přehled_body!$E$1:$ED$1,1,MATCH(Tabulka!P2,Přehled_body!$D$1:$ED$1,0)+4)),"")</f>
        <v/>
      </c>
      <c r="R2" s="133" t="str">
        <f>IFERROR(IF(INDEX(Přehled_body!$E$1:$ED$1,1,MATCH(Tabulka!Q2,Přehled_body!$D$1:$ED$1,0)+4)="","",INDEX(Přehled_body!$E$1:$ED$1,1,MATCH(Tabulka!Q2,Přehled_body!$D$1:$ED$1,0)+4)),"")</f>
        <v/>
      </c>
      <c r="S2" s="133" t="str">
        <f>IFERROR(IF(INDEX(Přehled_body!$E$1:$ED$1,1,MATCH(Tabulka!R2,Přehled_body!$D$1:$ED$1,0)+4)="","",INDEX(Přehled_body!$E$1:$ED$1,1,MATCH(Tabulka!R2,Přehled_body!$D$1:$ED$1,0)+4)),"")</f>
        <v/>
      </c>
      <c r="T2" s="133" t="str">
        <f>IFERROR(IF(INDEX(Přehled_body!$E$1:$ED$1,1,MATCH(Tabulka!S2,Přehled_body!$D$1:$ED$1,0)+4)="","",INDEX(Přehled_body!$E$1:$ED$1,1,MATCH(Tabulka!S2,Přehled_body!$D$1:$ED$1,0)+4)),"")</f>
        <v/>
      </c>
      <c r="U2" s="133" t="str">
        <f>IFERROR(IF(INDEX(Přehled_body!$E$1:$ED$1,1,MATCH(Tabulka!T2,Přehled_body!$D$1:$ED$1,0)+4)="","",INDEX(Přehled_body!$E$1:$ED$1,1,MATCH(Tabulka!T2,Přehled_body!$D$1:$ED$1,0)+4)),"")</f>
        <v/>
      </c>
      <c r="V2" s="133" t="str">
        <f>IFERROR(IF(INDEX(Přehled_body!$E$1:$ED$1,1,MATCH(Tabulka!U2,Přehled_body!$D$1:$ED$1,0)+4)="","",INDEX(Přehled_body!$E$1:$ED$1,1,MATCH(Tabulka!U2,Přehled_body!$D$1:$ED$1,0)+4)),"")</f>
        <v/>
      </c>
      <c r="W2" s="133" t="str">
        <f>IFERROR(IF(INDEX(Přehled_body!$E$1:$ED$1,1,MATCH(Tabulka!V2,Přehled_body!$D$1:$ED$1,0)+4)="","",INDEX(Přehled_body!$E$1:$ED$1,1,MATCH(Tabulka!V2,Přehled_body!$D$1:$ED$1,0)+4)),"")</f>
        <v/>
      </c>
      <c r="X2" s="133" t="str">
        <f>IFERROR(IF(INDEX(Přehled_body!$E$1:$ED$1,1,MATCH(Tabulka!W2,Přehled_body!$D$1:$ED$1,0)+4)="","",INDEX(Přehled_body!$E$1:$ED$1,1,MATCH(Tabulka!W2,Přehled_body!$D$1:$ED$1,0)+4)),"")</f>
        <v/>
      </c>
      <c r="Y2" s="133" t="str">
        <f>IFERROR(IF(INDEX(Přehled_body!$E$1:$ED$1,1,MATCH(Tabulka!X2,Přehled_body!$D$1:$ED$1,0)+4)="","",INDEX(Přehled_body!$E$1:$ED$1,1,MATCH(Tabulka!X2,Přehled_body!$D$1:$ED$1,0)+4)),"")</f>
        <v/>
      </c>
      <c r="Z2" s="133" t="str">
        <f>IFERROR(IF(INDEX(Přehled_body!$E$1:$ED$1,1,MATCH(Tabulka!Y2,Přehled_body!$D$1:$ED$1,0)+4)="","",INDEX(Přehled_body!$E$1:$ED$1,1,MATCH(Tabulka!Y2,Přehled_body!$D$1:$ED$1,0)+4)),"")</f>
        <v/>
      </c>
      <c r="AA2" s="133" t="str">
        <f>IFERROR(IF(INDEX(Přehled_body!$E$1:$ED$1,1,MATCH(Tabulka!Z2,Přehled_body!$D$1:$ED$1,0)+4)="","",INDEX(Přehled_body!$E$1:$ED$1,1,MATCH(Tabulka!Z2,Přehled_body!$D$1:$ED$1,0)+4)),"")</f>
        <v/>
      </c>
      <c r="AB2" s="133" t="str">
        <f>IFERROR(IF(INDEX(Přehled_body!$E$1:$ED$1,1,MATCH(Tabulka!AA2,Přehled_body!$D$1:$ED$1,0)+4)="","",INDEX(Přehled_body!$E$1:$ED$1,1,MATCH(Tabulka!AA2,Přehled_body!$D$1:$ED$1,0)+4)),"")</f>
        <v/>
      </c>
      <c r="AC2" s="133" t="str">
        <f>IFERROR(IF(INDEX(Přehled_body!$E$1:$ED$1,1,MATCH(Tabulka!AB2,Přehled_body!$D$1:$ED$1,0)+4)="","",INDEX(Přehled_body!$E$1:$ED$1,1,MATCH(Tabulka!AB2,Přehled_body!$D$1:$ED$1,0)+4)),"")</f>
        <v/>
      </c>
      <c r="AD2" s="134" t="str">
        <f>IFERROR(IF(INDEX(Přehled_body!$E$1:$ED$1,1,MATCH(Tabulka!AC2,Přehled_body!$D$1:$ED$1,0)+4)="","",INDEX(Přehled_body!$E$1:$ED$1,1,MATCH(Tabulka!AC2,Přehled_body!$D$1:$ED$1,0)+4)),"")</f>
        <v/>
      </c>
      <c r="AE2" s="66" t="s">
        <v>41</v>
      </c>
      <c r="AF2" s="146" t="s">
        <v>21</v>
      </c>
      <c r="AG2" s="8"/>
    </row>
    <row r="3" spans="1:35" ht="14.4" thickBot="1">
      <c r="A3" s="64"/>
      <c r="B3" s="155"/>
      <c r="C3" s="68" t="s">
        <v>43</v>
      </c>
      <c r="D3" s="135">
        <f t="shared" ref="D3:AD3" si="0">IF(D2="","",IF(D8&gt;0,1,0)+IF(D13&gt;0,1,0)+IF(D18&gt;0,1,0)+IF(D23&gt;0,1,0)+IF(D28&gt;0,1,0)+IF(D33&gt;0,1,0)+IF(D38&gt;0,1,0)+IF(D43&gt;0,1,0)+IF(D48&gt;0,1,0)+IF(D53&gt;0,1,0)+IF(D58&gt;0,1,0)+IF(D63&gt;0,1,0)+IF(D68&gt;0,1,0)+IF(D73&gt;0,1,0)+IF(D78&gt;0,1,0))</f>
        <v>8</v>
      </c>
      <c r="E3" s="136">
        <f t="shared" si="0"/>
        <v>10</v>
      </c>
      <c r="F3" s="136">
        <f t="shared" si="0"/>
        <v>7</v>
      </c>
      <c r="G3" s="136">
        <f t="shared" si="0"/>
        <v>7</v>
      </c>
      <c r="H3" s="136">
        <f t="shared" si="0"/>
        <v>6</v>
      </c>
      <c r="I3" s="136">
        <f t="shared" si="0"/>
        <v>9</v>
      </c>
      <c r="J3" s="136">
        <f t="shared" si="0"/>
        <v>8</v>
      </c>
      <c r="K3" s="136">
        <f t="shared" si="0"/>
        <v>7</v>
      </c>
      <c r="L3" s="136">
        <f t="shared" si="0"/>
        <v>6</v>
      </c>
      <c r="M3" s="136">
        <f t="shared" si="0"/>
        <v>8</v>
      </c>
      <c r="N3" s="136">
        <f t="shared" si="0"/>
        <v>9</v>
      </c>
      <c r="O3" s="136" t="str">
        <f t="shared" si="0"/>
        <v/>
      </c>
      <c r="P3" s="136" t="str">
        <f t="shared" si="0"/>
        <v/>
      </c>
      <c r="Q3" s="136" t="str">
        <f t="shared" si="0"/>
        <v/>
      </c>
      <c r="R3" s="136" t="str">
        <f t="shared" si="0"/>
        <v/>
      </c>
      <c r="S3" s="136" t="str">
        <f t="shared" si="0"/>
        <v/>
      </c>
      <c r="T3" s="136" t="str">
        <f t="shared" si="0"/>
        <v/>
      </c>
      <c r="U3" s="136" t="str">
        <f t="shared" si="0"/>
        <v/>
      </c>
      <c r="V3" s="136" t="str">
        <f t="shared" si="0"/>
        <v/>
      </c>
      <c r="W3" s="136" t="str">
        <f t="shared" si="0"/>
        <v/>
      </c>
      <c r="X3" s="136" t="str">
        <f t="shared" si="0"/>
        <v/>
      </c>
      <c r="Y3" s="136" t="str">
        <f t="shared" si="0"/>
        <v/>
      </c>
      <c r="Z3" s="136" t="str">
        <f t="shared" si="0"/>
        <v/>
      </c>
      <c r="AA3" s="136" t="str">
        <f t="shared" si="0"/>
        <v/>
      </c>
      <c r="AB3" s="136" t="str">
        <f t="shared" si="0"/>
        <v/>
      </c>
      <c r="AC3" s="136" t="str">
        <f t="shared" si="0"/>
        <v/>
      </c>
      <c r="AD3" s="137" t="str">
        <f t="shared" si="0"/>
        <v/>
      </c>
      <c r="AE3" s="69" t="s">
        <v>42</v>
      </c>
      <c r="AF3" s="147"/>
      <c r="AG3" s="8"/>
    </row>
    <row r="4" spans="1:35" ht="14.4" thickTop="1">
      <c r="A4" s="64"/>
      <c r="B4" s="70"/>
      <c r="C4" s="65" t="s">
        <v>23</v>
      </c>
      <c r="D4" s="138">
        <f>IF(IFERROR(INDEX(Přehled_body!$E$3:$ED$130,MATCH(Tabulka!$AI4,Přehled_body!$A$3:$A$130,0),MATCH(Tabulka!D$2,Přehled_body!$E$1:$ED$1,0)),)="",,IF(IFERROR(INDEX(Přehled_body!$E$3:$ED$130,MATCH(Tabulka!$AI4,Přehled_body!$A$3:$A$130,0),MATCH(Tabulka!D$2,Přehled_body!$E$1:$ED$1,0)),)=0,0.00000000001,IFERROR(INDEX(Přehled_body!$E$3:$ED$130,MATCH(Tabulka!$AI4,Přehled_body!$A$3:$A$130,0),MATCH(Tabulka!D$2,Přehled_body!$E$1:$ED$1,0)),)))</f>
        <v>0</v>
      </c>
      <c r="E4" s="138">
        <f>IF(IFERROR(INDEX(Přehled_body!$E$3:$ED$130,MATCH(Tabulka!$AI4,Přehled_body!$A$3:$A$130,0),MATCH(Tabulka!E$2,Přehled_body!$E$1:$ED$1,0)),)="",,IF(IFERROR(INDEX(Přehled_body!$E$3:$ED$130,MATCH(Tabulka!$AI4,Přehled_body!$A$3:$A$130,0),MATCH(Tabulka!E$2,Přehled_body!$E$1:$ED$1,0)),)=0,0.00000000001,IFERROR(INDEX(Přehled_body!$E$3:$ED$130,MATCH(Tabulka!$AI4,Přehled_body!$A$3:$A$130,0),MATCH(Tabulka!E$2,Přehled_body!$E$1:$ED$1,0)),)))</f>
        <v>0</v>
      </c>
      <c r="F4" s="138">
        <f>IF(IFERROR(INDEX(Přehled_body!$E$3:$ED$130,MATCH(Tabulka!$AI4,Přehled_body!$A$3:$A$130,0),MATCH(Tabulka!F$2,Přehled_body!$E$1:$ED$1,0)),)="",,IF(IFERROR(INDEX(Přehled_body!$E$3:$ED$130,MATCH(Tabulka!$AI4,Přehled_body!$A$3:$A$130,0),MATCH(Tabulka!F$2,Přehled_body!$E$1:$ED$1,0)),)=0,0.00000000001,IFERROR(INDEX(Přehled_body!$E$3:$ED$130,MATCH(Tabulka!$AI4,Přehled_body!$A$3:$A$130,0),MATCH(Tabulka!F$2,Přehled_body!$E$1:$ED$1,0)),)))</f>
        <v>0</v>
      </c>
      <c r="G4" s="138">
        <f>IF(IFERROR(INDEX(Přehled_body!$E$3:$ED$130,MATCH(Tabulka!$AI4,Přehled_body!$A$3:$A$130,0),MATCH(Tabulka!G$2,Přehled_body!$E$1:$ED$1,0)),)="",,IF(IFERROR(INDEX(Přehled_body!$E$3:$ED$130,MATCH(Tabulka!$AI4,Přehled_body!$A$3:$A$130,0),MATCH(Tabulka!G$2,Přehled_body!$E$1:$ED$1,0)),)=0,0.00000000001,IFERROR(INDEX(Přehled_body!$E$3:$ED$130,MATCH(Tabulka!$AI4,Přehled_body!$A$3:$A$130,0),MATCH(Tabulka!G$2,Přehled_body!$E$1:$ED$1,0)),)))</f>
        <v>0</v>
      </c>
      <c r="H4" s="138">
        <f>IF(IFERROR(INDEX(Přehled_body!$E$3:$ED$130,MATCH(Tabulka!$AI4,Přehled_body!$A$3:$A$130,0),MATCH(Tabulka!H$2,Přehled_body!$E$1:$ED$1,0)),)="",,IF(IFERROR(INDEX(Přehled_body!$E$3:$ED$130,MATCH(Tabulka!$AI4,Přehled_body!$A$3:$A$130,0),MATCH(Tabulka!H$2,Přehled_body!$E$1:$ED$1,0)),)=0,0.00000000001,IFERROR(INDEX(Přehled_body!$E$3:$ED$130,MATCH(Tabulka!$AI4,Přehled_body!$A$3:$A$130,0),MATCH(Tabulka!H$2,Přehled_body!$E$1:$ED$1,0)),)))</f>
        <v>0</v>
      </c>
      <c r="I4" s="138">
        <f>IF(IFERROR(INDEX(Přehled_body!$E$3:$ED$130,MATCH(Tabulka!$AI4,Přehled_body!$A$3:$A$130,0),MATCH(Tabulka!I$2,Přehled_body!$E$1:$ED$1,0)),)="",,IF(IFERROR(INDEX(Přehled_body!$E$3:$ED$130,MATCH(Tabulka!$AI4,Přehled_body!$A$3:$A$130,0),MATCH(Tabulka!I$2,Přehled_body!$E$1:$ED$1,0)),)=0,0.00000000001,IFERROR(INDEX(Přehled_body!$E$3:$ED$130,MATCH(Tabulka!$AI4,Přehled_body!$A$3:$A$130,0),MATCH(Tabulka!I$2,Přehled_body!$E$1:$ED$1,0)),)))</f>
        <v>0</v>
      </c>
      <c r="J4" s="138">
        <f>IF(IFERROR(INDEX(Přehled_body!$E$3:$ED$130,MATCH(Tabulka!$AI4,Přehled_body!$A$3:$A$130,0),MATCH(Tabulka!J$2,Přehled_body!$E$1:$ED$1,0)),)="",,IF(IFERROR(INDEX(Přehled_body!$E$3:$ED$130,MATCH(Tabulka!$AI4,Přehled_body!$A$3:$A$130,0),MATCH(Tabulka!J$2,Přehled_body!$E$1:$ED$1,0)),)=0,0.00000000001,IFERROR(INDEX(Přehled_body!$E$3:$ED$130,MATCH(Tabulka!$AI4,Přehled_body!$A$3:$A$130,0),MATCH(Tabulka!J$2,Přehled_body!$E$1:$ED$1,0)),)))</f>
        <v>0</v>
      </c>
      <c r="K4" s="138">
        <f>IF(IFERROR(INDEX(Přehled_body!$E$3:$ED$130,MATCH(Tabulka!$AI4,Přehled_body!$A$3:$A$130,0),MATCH(Tabulka!K$2,Přehled_body!$E$1:$ED$1,0)),)="",,IF(IFERROR(INDEX(Přehled_body!$E$3:$ED$130,MATCH(Tabulka!$AI4,Přehled_body!$A$3:$A$130,0),MATCH(Tabulka!K$2,Přehled_body!$E$1:$ED$1,0)),)=0,0.00000000001,IFERROR(INDEX(Přehled_body!$E$3:$ED$130,MATCH(Tabulka!$AI4,Přehled_body!$A$3:$A$130,0),MATCH(Tabulka!K$2,Přehled_body!$E$1:$ED$1,0)),)))</f>
        <v>0</v>
      </c>
      <c r="L4" s="138">
        <f>IF(IFERROR(INDEX(Přehled_body!$E$3:$ED$130,MATCH(Tabulka!$AI4,Přehled_body!$A$3:$A$130,0),MATCH(Tabulka!L$2,Přehled_body!$E$1:$ED$1,0)),)="",,IF(IFERROR(INDEX(Přehled_body!$E$3:$ED$130,MATCH(Tabulka!$AI4,Přehled_body!$A$3:$A$130,0),MATCH(Tabulka!L$2,Přehled_body!$E$1:$ED$1,0)),)=0,0.00000000001,IFERROR(INDEX(Přehled_body!$E$3:$ED$130,MATCH(Tabulka!$AI4,Přehled_body!$A$3:$A$130,0),MATCH(Tabulka!L$2,Přehled_body!$E$1:$ED$1,0)),)))</f>
        <v>0</v>
      </c>
      <c r="M4" s="138">
        <f>IF(IFERROR(INDEX(Přehled_body!$E$3:$ED$130,MATCH(Tabulka!$AI4,Přehled_body!$A$3:$A$130,0),MATCH(Tabulka!M$2,Přehled_body!$E$1:$ED$1,0)),)="",,IF(IFERROR(INDEX(Přehled_body!$E$3:$ED$130,MATCH(Tabulka!$AI4,Přehled_body!$A$3:$A$130,0),MATCH(Tabulka!M$2,Přehled_body!$E$1:$ED$1,0)),)=0,0.00000000001,IFERROR(INDEX(Přehled_body!$E$3:$ED$130,MATCH(Tabulka!$AI4,Přehled_body!$A$3:$A$130,0),MATCH(Tabulka!M$2,Přehled_body!$E$1:$ED$1,0)),)))</f>
        <v>0</v>
      </c>
      <c r="N4" s="138">
        <f>IF(IFERROR(INDEX(Přehled_body!$E$3:$ED$130,MATCH(Tabulka!$AI4,Přehled_body!$A$3:$A$130,0),MATCH(Tabulka!N$2,Přehled_body!$E$1:$ED$1,0)),)="",,IF(IFERROR(INDEX(Přehled_body!$E$3:$ED$130,MATCH(Tabulka!$AI4,Přehled_body!$A$3:$A$130,0),MATCH(Tabulka!N$2,Přehled_body!$E$1:$ED$1,0)),)=0,0.00000000001,IFERROR(INDEX(Přehled_body!$E$3:$ED$130,MATCH(Tabulka!$AI4,Přehled_body!$A$3:$A$130,0),MATCH(Tabulka!N$2,Přehled_body!$E$1:$ED$1,0)),)))</f>
        <v>0</v>
      </c>
      <c r="O4" s="138">
        <f>IF(IFERROR(INDEX(Přehled_body!$E$3:$ED$130,MATCH(Tabulka!$AI4,Přehled_body!$A$3:$A$130,0),MATCH(Tabulka!O$2,Přehled_body!$E$1:$ED$1,0)),)="",,IF(IFERROR(INDEX(Přehled_body!$E$3:$ED$130,MATCH(Tabulka!$AI4,Přehled_body!$A$3:$A$130,0),MATCH(Tabulka!O$2,Přehled_body!$E$1:$ED$1,0)),)=0,0.00000000001,IFERROR(INDEX(Přehled_body!$E$3:$ED$130,MATCH(Tabulka!$AI4,Přehled_body!$A$3:$A$130,0),MATCH(Tabulka!O$2,Přehled_body!$E$1:$ED$1,0)),)))</f>
        <v>0</v>
      </c>
      <c r="P4" s="138">
        <f>IF(IFERROR(INDEX(Přehled_body!$E$3:$ED$130,MATCH(Tabulka!$AI4,Přehled_body!$A$3:$A$130,0),MATCH(Tabulka!P$2,Přehled_body!$E$1:$ED$1,0)),)="",,IF(IFERROR(INDEX(Přehled_body!$E$3:$ED$130,MATCH(Tabulka!$AI4,Přehled_body!$A$3:$A$130,0),MATCH(Tabulka!P$2,Přehled_body!$E$1:$ED$1,0)),)=0,0.00000000001,IFERROR(INDEX(Přehled_body!$E$3:$ED$130,MATCH(Tabulka!$AI4,Přehled_body!$A$3:$A$130,0),MATCH(Tabulka!P$2,Přehled_body!$E$1:$ED$1,0)),)))</f>
        <v>0</v>
      </c>
      <c r="Q4" s="138">
        <f>IF(IFERROR(INDEX(Přehled_body!$E$3:$ED$130,MATCH(Tabulka!$AI4,Přehled_body!$A$3:$A$130,0),MATCH(Tabulka!Q$2,Přehled_body!$E$1:$ED$1,0)),)="",,IF(IFERROR(INDEX(Přehled_body!$E$3:$ED$130,MATCH(Tabulka!$AI4,Přehled_body!$A$3:$A$130,0),MATCH(Tabulka!Q$2,Přehled_body!$E$1:$ED$1,0)),)=0,0.00000000001,IFERROR(INDEX(Přehled_body!$E$3:$ED$130,MATCH(Tabulka!$AI4,Přehled_body!$A$3:$A$130,0),MATCH(Tabulka!Q$2,Přehled_body!$E$1:$ED$1,0)),)))</f>
        <v>0</v>
      </c>
      <c r="R4" s="138">
        <f>IF(IFERROR(INDEX(Přehled_body!$E$3:$ED$130,MATCH(Tabulka!$AI4,Přehled_body!$A$3:$A$130,0),MATCH(Tabulka!R$2,Přehled_body!$E$1:$ED$1,0)),)="",,IF(IFERROR(INDEX(Přehled_body!$E$3:$ED$130,MATCH(Tabulka!$AI4,Přehled_body!$A$3:$A$130,0),MATCH(Tabulka!R$2,Přehled_body!$E$1:$ED$1,0)),)=0,0.00000000001,IFERROR(INDEX(Přehled_body!$E$3:$ED$130,MATCH(Tabulka!$AI4,Přehled_body!$A$3:$A$130,0),MATCH(Tabulka!R$2,Přehled_body!$E$1:$ED$1,0)),)))</f>
        <v>0</v>
      </c>
      <c r="S4" s="138">
        <f>IF(IFERROR(INDEX(Přehled_body!$E$3:$ED$130,MATCH(Tabulka!$AI4,Přehled_body!$A$3:$A$130,0),MATCH(Tabulka!S$2,Přehled_body!$E$1:$ED$1,0)),)="",,IF(IFERROR(INDEX(Přehled_body!$E$3:$ED$130,MATCH(Tabulka!$AI4,Přehled_body!$A$3:$A$130,0),MATCH(Tabulka!S$2,Přehled_body!$E$1:$ED$1,0)),)=0,0.00000000001,IFERROR(INDEX(Přehled_body!$E$3:$ED$130,MATCH(Tabulka!$AI4,Přehled_body!$A$3:$A$130,0),MATCH(Tabulka!S$2,Přehled_body!$E$1:$ED$1,0)),)))</f>
        <v>0</v>
      </c>
      <c r="T4" s="138">
        <f>IF(IFERROR(INDEX(Přehled_body!$E$3:$ED$130,MATCH(Tabulka!$AI4,Přehled_body!$A$3:$A$130,0),MATCH(Tabulka!T$2,Přehled_body!$E$1:$ED$1,0)),)="",,IF(IFERROR(INDEX(Přehled_body!$E$3:$ED$130,MATCH(Tabulka!$AI4,Přehled_body!$A$3:$A$130,0),MATCH(Tabulka!T$2,Přehled_body!$E$1:$ED$1,0)),)=0,0.00000000001,IFERROR(INDEX(Přehled_body!$E$3:$ED$130,MATCH(Tabulka!$AI4,Přehled_body!$A$3:$A$130,0),MATCH(Tabulka!T$2,Přehled_body!$E$1:$ED$1,0)),)))</f>
        <v>0</v>
      </c>
      <c r="U4" s="138">
        <f>IF(IFERROR(INDEX(Přehled_body!$E$3:$ED$130,MATCH(Tabulka!$AI4,Přehled_body!$A$3:$A$130,0),MATCH(Tabulka!U$2,Přehled_body!$E$1:$ED$1,0)),)="",,IF(IFERROR(INDEX(Přehled_body!$E$3:$ED$130,MATCH(Tabulka!$AI4,Přehled_body!$A$3:$A$130,0),MATCH(Tabulka!U$2,Přehled_body!$E$1:$ED$1,0)),)=0,0.00000000001,IFERROR(INDEX(Přehled_body!$E$3:$ED$130,MATCH(Tabulka!$AI4,Přehled_body!$A$3:$A$130,0),MATCH(Tabulka!U$2,Přehled_body!$E$1:$ED$1,0)),)))</f>
        <v>0</v>
      </c>
      <c r="V4" s="138">
        <f>IF(IFERROR(INDEX(Přehled_body!$E$3:$ED$130,MATCH(Tabulka!$AI4,Přehled_body!$A$3:$A$130,0),MATCH(Tabulka!V$2,Přehled_body!$E$1:$ED$1,0)),)="",,IF(IFERROR(INDEX(Přehled_body!$E$3:$ED$130,MATCH(Tabulka!$AI4,Přehled_body!$A$3:$A$130,0),MATCH(Tabulka!V$2,Přehled_body!$E$1:$ED$1,0)),)=0,0.00000000001,IFERROR(INDEX(Přehled_body!$E$3:$ED$130,MATCH(Tabulka!$AI4,Přehled_body!$A$3:$A$130,0),MATCH(Tabulka!V$2,Přehled_body!$E$1:$ED$1,0)),)))</f>
        <v>0</v>
      </c>
      <c r="W4" s="138">
        <f>IF(IFERROR(INDEX(Přehled_body!$E$3:$ED$130,MATCH(Tabulka!$AI4,Přehled_body!$A$3:$A$130,0),MATCH(Tabulka!W$2,Přehled_body!$E$1:$ED$1,0)),)="",,IF(IFERROR(INDEX(Přehled_body!$E$3:$ED$130,MATCH(Tabulka!$AI4,Přehled_body!$A$3:$A$130,0),MATCH(Tabulka!W$2,Přehled_body!$E$1:$ED$1,0)),)=0,0.00000000001,IFERROR(INDEX(Přehled_body!$E$3:$ED$130,MATCH(Tabulka!$AI4,Přehled_body!$A$3:$A$130,0),MATCH(Tabulka!W$2,Přehled_body!$E$1:$ED$1,0)),)))</f>
        <v>0</v>
      </c>
      <c r="X4" s="138">
        <f>IF(IFERROR(INDEX(Přehled_body!$E$3:$ED$130,MATCH(Tabulka!$AI4,Přehled_body!$A$3:$A$130,0),MATCH(Tabulka!X$2,Přehled_body!$E$1:$ED$1,0)),)="",,IF(IFERROR(INDEX(Přehled_body!$E$3:$ED$130,MATCH(Tabulka!$AI4,Přehled_body!$A$3:$A$130,0),MATCH(Tabulka!X$2,Přehled_body!$E$1:$ED$1,0)),)=0,0.00000000001,IFERROR(INDEX(Přehled_body!$E$3:$ED$130,MATCH(Tabulka!$AI4,Přehled_body!$A$3:$A$130,0),MATCH(Tabulka!X$2,Přehled_body!$E$1:$ED$1,0)),)))</f>
        <v>0</v>
      </c>
      <c r="Y4" s="138">
        <f>IF(IFERROR(INDEX(Přehled_body!$E$3:$ED$130,MATCH(Tabulka!$AI4,Přehled_body!$A$3:$A$130,0),MATCH(Tabulka!Y$2,Přehled_body!$E$1:$ED$1,0)),)="",,IF(IFERROR(INDEX(Přehled_body!$E$3:$ED$130,MATCH(Tabulka!$AI4,Přehled_body!$A$3:$A$130,0),MATCH(Tabulka!Y$2,Přehled_body!$E$1:$ED$1,0)),)=0,0.00000000001,IFERROR(INDEX(Přehled_body!$E$3:$ED$130,MATCH(Tabulka!$AI4,Přehled_body!$A$3:$A$130,0),MATCH(Tabulka!Y$2,Přehled_body!$E$1:$ED$1,0)),)))</f>
        <v>0</v>
      </c>
      <c r="Z4" s="138">
        <f>IF(IFERROR(INDEX(Přehled_body!$E$3:$ED$130,MATCH(Tabulka!$AI4,Přehled_body!$A$3:$A$130,0),MATCH(Tabulka!Z$2,Přehled_body!$E$1:$ED$1,0)),)="",,IF(IFERROR(INDEX(Přehled_body!$E$3:$ED$130,MATCH(Tabulka!$AI4,Přehled_body!$A$3:$A$130,0),MATCH(Tabulka!Z$2,Přehled_body!$E$1:$ED$1,0)),)=0,0.00000000001,IFERROR(INDEX(Přehled_body!$E$3:$ED$130,MATCH(Tabulka!$AI4,Přehled_body!$A$3:$A$130,0),MATCH(Tabulka!Z$2,Přehled_body!$E$1:$ED$1,0)),)))</f>
        <v>0</v>
      </c>
      <c r="AA4" s="138">
        <f>IF(IFERROR(INDEX(Přehled_body!$E$3:$ED$130,MATCH(Tabulka!$AI4,Přehled_body!$A$3:$A$130,0),MATCH(Tabulka!AA$2,Přehled_body!$E$1:$ED$1,0)),)="",,IF(IFERROR(INDEX(Přehled_body!$E$3:$ED$130,MATCH(Tabulka!$AI4,Přehled_body!$A$3:$A$130,0),MATCH(Tabulka!AA$2,Přehled_body!$E$1:$ED$1,0)),)=0,0.00000000001,IFERROR(INDEX(Přehled_body!$E$3:$ED$130,MATCH(Tabulka!$AI4,Přehled_body!$A$3:$A$130,0),MATCH(Tabulka!AA$2,Přehled_body!$E$1:$ED$1,0)),)))</f>
        <v>0</v>
      </c>
      <c r="AB4" s="138">
        <f>IF(IFERROR(INDEX(Přehled_body!$E$3:$ED$130,MATCH(Tabulka!$AI4,Přehled_body!$A$3:$A$130,0),MATCH(Tabulka!AB$2,Přehled_body!$E$1:$ED$1,0)),)="",,IF(IFERROR(INDEX(Přehled_body!$E$3:$ED$130,MATCH(Tabulka!$AI4,Přehled_body!$A$3:$A$130,0),MATCH(Tabulka!AB$2,Přehled_body!$E$1:$ED$1,0)),)=0,0.00000000001,IFERROR(INDEX(Přehled_body!$E$3:$ED$130,MATCH(Tabulka!$AI4,Přehled_body!$A$3:$A$130,0),MATCH(Tabulka!AB$2,Přehled_body!$E$1:$ED$1,0)),)))</f>
        <v>0</v>
      </c>
      <c r="AC4" s="138">
        <f>IF(IFERROR(INDEX(Přehled_body!$E$3:$ED$130,MATCH(Tabulka!$AI4,Přehled_body!$A$3:$A$130,0),MATCH(Tabulka!AC$2,Přehled_body!$E$1:$ED$1,0)),)="",,IF(IFERROR(INDEX(Přehled_body!$E$3:$ED$130,MATCH(Tabulka!$AI4,Přehled_body!$A$3:$A$130,0),MATCH(Tabulka!AC$2,Přehled_body!$E$1:$ED$1,0)),)=0,0.00000000001,IFERROR(INDEX(Přehled_body!$E$3:$ED$130,MATCH(Tabulka!$AI4,Přehled_body!$A$3:$A$130,0),MATCH(Tabulka!AC$2,Přehled_body!$E$1:$ED$1,0)),)))</f>
        <v>0</v>
      </c>
      <c r="AD4" s="138">
        <f>IF(IFERROR(INDEX(Přehled_body!$E$3:$ED$130,MATCH(Tabulka!$AI4,Přehled_body!$A$3:$A$130,0),MATCH(Tabulka!AD$2,Přehled_body!$E$1:$ED$1,0)),)="",,IF(IFERROR(INDEX(Přehled_body!$E$3:$ED$130,MATCH(Tabulka!$AI4,Přehled_body!$A$3:$A$130,0),MATCH(Tabulka!AD$2,Přehled_body!$E$1:$ED$1,0)),)=0,0.00000000001,IFERROR(INDEX(Přehled_body!$E$3:$ED$130,MATCH(Tabulka!$AI4,Přehled_body!$A$3:$A$130,0),MATCH(Tabulka!AD$2,Přehled_body!$E$1:$ED$1,0)),)))</f>
        <v>0</v>
      </c>
      <c r="AE4" s="71">
        <f>IF(SUM($D$4:$AD$8)&lt;1,-90000,SUM(D4:AD4))</f>
        <v>-90000</v>
      </c>
      <c r="AF4" s="72"/>
      <c r="AG4" s="8"/>
      <c r="AI4" t="str">
        <f>CONCATENATE($B$5," ",$B$6,C4)</f>
        <v>Jiří FialaVýhry</v>
      </c>
    </row>
    <row r="5" spans="1:35" ht="13.8">
      <c r="A5" s="64" t="str">
        <f>CONCATENATE(B5," ",B6)</f>
        <v>Jiří Fiala</v>
      </c>
      <c r="B5" s="70" t="s">
        <v>4</v>
      </c>
      <c r="C5" s="73" t="s">
        <v>24</v>
      </c>
      <c r="D5" s="111">
        <f>IF(IFERROR(INDEX(Přehled_body!$E$3:$ED$130,MATCH(Tabulka!$AI5,Přehled_body!$A$3:$A$130,0),MATCH(Tabulka!D$2,Přehled_body!$E$1:$ED$1,0)),)="",,IF(IFERROR(INDEX(Přehled_body!$E$3:$ED$130,MATCH(Tabulka!$AI5,Přehled_body!$A$3:$A$130,0),MATCH(Tabulka!D$2,Přehled_body!$E$1:$ED$1,0)),)=0,0.00000000001,IFERROR(INDEX(Přehled_body!$E$3:$ED$130,MATCH(Tabulka!$AI5,Přehled_body!$A$3:$A$130,0),MATCH(Tabulka!D$2,Přehled_body!$E$1:$ED$1,0)),)))</f>
        <v>0</v>
      </c>
      <c r="E5" s="111">
        <f>IF(IFERROR(INDEX(Přehled_body!$E$3:$ED$130,MATCH(Tabulka!$AI5,Přehled_body!$A$3:$A$130,0),MATCH(Tabulka!E$2,Přehled_body!$E$1:$ED$1,0)),)="",,IF(IFERROR(INDEX(Přehled_body!$E$3:$ED$130,MATCH(Tabulka!$AI5,Přehled_body!$A$3:$A$130,0),MATCH(Tabulka!E$2,Přehled_body!$E$1:$ED$1,0)),)=0,0.00000000001,IFERROR(INDEX(Přehled_body!$E$3:$ED$130,MATCH(Tabulka!$AI5,Přehled_body!$A$3:$A$130,0),MATCH(Tabulka!E$2,Přehled_body!$E$1:$ED$1,0)),)))</f>
        <v>0</v>
      </c>
      <c r="F5" s="111">
        <f>IF(IFERROR(INDEX(Přehled_body!$E$3:$ED$130,MATCH(Tabulka!$AI5,Přehled_body!$A$3:$A$130,0),MATCH(Tabulka!F$2,Přehled_body!$E$1:$ED$1,0)),)="",,IF(IFERROR(INDEX(Přehled_body!$E$3:$ED$130,MATCH(Tabulka!$AI5,Přehled_body!$A$3:$A$130,0),MATCH(Tabulka!F$2,Přehled_body!$E$1:$ED$1,0)),)=0,0.00000000001,IFERROR(INDEX(Přehled_body!$E$3:$ED$130,MATCH(Tabulka!$AI5,Přehled_body!$A$3:$A$130,0),MATCH(Tabulka!F$2,Přehled_body!$E$1:$ED$1,0)),)))</f>
        <v>0</v>
      </c>
      <c r="G5" s="111">
        <f>IF(IFERROR(INDEX(Přehled_body!$E$3:$ED$130,MATCH(Tabulka!$AI5,Přehled_body!$A$3:$A$130,0),MATCH(Tabulka!G$2,Přehled_body!$E$1:$ED$1,0)),)="",,IF(IFERROR(INDEX(Přehled_body!$E$3:$ED$130,MATCH(Tabulka!$AI5,Přehled_body!$A$3:$A$130,0),MATCH(Tabulka!G$2,Přehled_body!$E$1:$ED$1,0)),)=0,0.00000000001,IFERROR(INDEX(Přehled_body!$E$3:$ED$130,MATCH(Tabulka!$AI5,Přehled_body!$A$3:$A$130,0),MATCH(Tabulka!G$2,Přehled_body!$E$1:$ED$1,0)),)))</f>
        <v>0</v>
      </c>
      <c r="H5" s="111">
        <f>IF(IFERROR(INDEX(Přehled_body!$E$3:$ED$130,MATCH(Tabulka!$AI5,Přehled_body!$A$3:$A$130,0),MATCH(Tabulka!H$2,Přehled_body!$E$1:$ED$1,0)),)="",,IF(IFERROR(INDEX(Přehled_body!$E$3:$ED$130,MATCH(Tabulka!$AI5,Přehled_body!$A$3:$A$130,0),MATCH(Tabulka!H$2,Přehled_body!$E$1:$ED$1,0)),)=0,0.00000000001,IFERROR(INDEX(Přehled_body!$E$3:$ED$130,MATCH(Tabulka!$AI5,Přehled_body!$A$3:$A$130,0),MATCH(Tabulka!H$2,Přehled_body!$E$1:$ED$1,0)),)))</f>
        <v>0</v>
      </c>
      <c r="I5" s="111">
        <f>IF(IFERROR(INDEX(Přehled_body!$E$3:$ED$130,MATCH(Tabulka!$AI5,Přehled_body!$A$3:$A$130,0),MATCH(Tabulka!I$2,Přehled_body!$E$1:$ED$1,0)),)="",,IF(IFERROR(INDEX(Přehled_body!$E$3:$ED$130,MATCH(Tabulka!$AI5,Přehled_body!$A$3:$A$130,0),MATCH(Tabulka!I$2,Přehled_body!$E$1:$ED$1,0)),)=0,0.00000000001,IFERROR(INDEX(Přehled_body!$E$3:$ED$130,MATCH(Tabulka!$AI5,Přehled_body!$A$3:$A$130,0),MATCH(Tabulka!I$2,Přehled_body!$E$1:$ED$1,0)),)))</f>
        <v>0</v>
      </c>
      <c r="J5" s="111">
        <f>IF(IFERROR(INDEX(Přehled_body!$E$3:$ED$130,MATCH(Tabulka!$AI5,Přehled_body!$A$3:$A$130,0),MATCH(Tabulka!J$2,Přehled_body!$E$1:$ED$1,0)),)="",,IF(IFERROR(INDEX(Přehled_body!$E$3:$ED$130,MATCH(Tabulka!$AI5,Přehled_body!$A$3:$A$130,0),MATCH(Tabulka!J$2,Přehled_body!$E$1:$ED$1,0)),)=0,0.00000000001,IFERROR(INDEX(Přehled_body!$E$3:$ED$130,MATCH(Tabulka!$AI5,Přehled_body!$A$3:$A$130,0),MATCH(Tabulka!J$2,Přehled_body!$E$1:$ED$1,0)),)))</f>
        <v>0</v>
      </c>
      <c r="K5" s="111">
        <f>IF(IFERROR(INDEX(Přehled_body!$E$3:$ED$130,MATCH(Tabulka!$AI5,Přehled_body!$A$3:$A$130,0),MATCH(Tabulka!K$2,Přehled_body!$E$1:$ED$1,0)),)="",,IF(IFERROR(INDEX(Přehled_body!$E$3:$ED$130,MATCH(Tabulka!$AI5,Přehled_body!$A$3:$A$130,0),MATCH(Tabulka!K$2,Přehled_body!$E$1:$ED$1,0)),)=0,0.00000000001,IFERROR(INDEX(Přehled_body!$E$3:$ED$130,MATCH(Tabulka!$AI5,Přehled_body!$A$3:$A$130,0),MATCH(Tabulka!K$2,Přehled_body!$E$1:$ED$1,0)),)))</f>
        <v>0</v>
      </c>
      <c r="L5" s="111">
        <f>IF(IFERROR(INDEX(Přehled_body!$E$3:$ED$130,MATCH(Tabulka!$AI5,Přehled_body!$A$3:$A$130,0),MATCH(Tabulka!L$2,Přehled_body!$E$1:$ED$1,0)),)="",,IF(IFERROR(INDEX(Přehled_body!$E$3:$ED$130,MATCH(Tabulka!$AI5,Přehled_body!$A$3:$A$130,0),MATCH(Tabulka!L$2,Přehled_body!$E$1:$ED$1,0)),)=0,0.00000000001,IFERROR(INDEX(Přehled_body!$E$3:$ED$130,MATCH(Tabulka!$AI5,Přehled_body!$A$3:$A$130,0),MATCH(Tabulka!L$2,Přehled_body!$E$1:$ED$1,0)),)))</f>
        <v>0</v>
      </c>
      <c r="M5" s="111">
        <f>IF(IFERROR(INDEX(Přehled_body!$E$3:$ED$130,MATCH(Tabulka!$AI5,Přehled_body!$A$3:$A$130,0),MATCH(Tabulka!M$2,Přehled_body!$E$1:$ED$1,0)),)="",,IF(IFERROR(INDEX(Přehled_body!$E$3:$ED$130,MATCH(Tabulka!$AI5,Přehled_body!$A$3:$A$130,0),MATCH(Tabulka!M$2,Přehled_body!$E$1:$ED$1,0)),)=0,0.00000000001,IFERROR(INDEX(Přehled_body!$E$3:$ED$130,MATCH(Tabulka!$AI5,Přehled_body!$A$3:$A$130,0),MATCH(Tabulka!M$2,Přehled_body!$E$1:$ED$1,0)),)))</f>
        <v>0</v>
      </c>
      <c r="N5" s="111">
        <f>IF(IFERROR(INDEX(Přehled_body!$E$3:$ED$130,MATCH(Tabulka!$AI5,Přehled_body!$A$3:$A$130,0),MATCH(Tabulka!N$2,Přehled_body!$E$1:$ED$1,0)),)="",,IF(IFERROR(INDEX(Přehled_body!$E$3:$ED$130,MATCH(Tabulka!$AI5,Přehled_body!$A$3:$A$130,0),MATCH(Tabulka!N$2,Přehled_body!$E$1:$ED$1,0)),)=0,0.00000000001,IFERROR(INDEX(Přehled_body!$E$3:$ED$130,MATCH(Tabulka!$AI5,Přehled_body!$A$3:$A$130,0),MATCH(Tabulka!N$2,Přehled_body!$E$1:$ED$1,0)),)))</f>
        <v>0</v>
      </c>
      <c r="O5" s="111">
        <f>IF(IFERROR(INDEX(Přehled_body!$E$3:$ED$130,MATCH(Tabulka!$AI5,Přehled_body!$A$3:$A$130,0),MATCH(Tabulka!O$2,Přehled_body!$E$1:$ED$1,0)),)="",,IF(IFERROR(INDEX(Přehled_body!$E$3:$ED$130,MATCH(Tabulka!$AI5,Přehled_body!$A$3:$A$130,0),MATCH(Tabulka!O$2,Přehled_body!$E$1:$ED$1,0)),)=0,0.00000000001,IFERROR(INDEX(Přehled_body!$E$3:$ED$130,MATCH(Tabulka!$AI5,Přehled_body!$A$3:$A$130,0),MATCH(Tabulka!O$2,Přehled_body!$E$1:$ED$1,0)),)))</f>
        <v>0</v>
      </c>
      <c r="P5" s="111">
        <f>IF(IFERROR(INDEX(Přehled_body!$E$3:$ED$130,MATCH(Tabulka!$AI5,Přehled_body!$A$3:$A$130,0),MATCH(Tabulka!P$2,Přehled_body!$E$1:$ED$1,0)),)="",,IF(IFERROR(INDEX(Přehled_body!$E$3:$ED$130,MATCH(Tabulka!$AI5,Přehled_body!$A$3:$A$130,0),MATCH(Tabulka!P$2,Přehled_body!$E$1:$ED$1,0)),)=0,0.00000000001,IFERROR(INDEX(Přehled_body!$E$3:$ED$130,MATCH(Tabulka!$AI5,Přehled_body!$A$3:$A$130,0),MATCH(Tabulka!P$2,Přehled_body!$E$1:$ED$1,0)),)))</f>
        <v>0</v>
      </c>
      <c r="Q5" s="111">
        <f>IF(IFERROR(INDEX(Přehled_body!$E$3:$ED$130,MATCH(Tabulka!$AI5,Přehled_body!$A$3:$A$130,0),MATCH(Tabulka!Q$2,Přehled_body!$E$1:$ED$1,0)),)="",,IF(IFERROR(INDEX(Přehled_body!$E$3:$ED$130,MATCH(Tabulka!$AI5,Přehled_body!$A$3:$A$130,0),MATCH(Tabulka!Q$2,Přehled_body!$E$1:$ED$1,0)),)=0,0.00000000001,IFERROR(INDEX(Přehled_body!$E$3:$ED$130,MATCH(Tabulka!$AI5,Přehled_body!$A$3:$A$130,0),MATCH(Tabulka!Q$2,Přehled_body!$E$1:$ED$1,0)),)))</f>
        <v>0</v>
      </c>
      <c r="R5" s="111">
        <f>IF(IFERROR(INDEX(Přehled_body!$E$3:$ED$130,MATCH(Tabulka!$AI5,Přehled_body!$A$3:$A$130,0),MATCH(Tabulka!R$2,Přehled_body!$E$1:$ED$1,0)),)="",,IF(IFERROR(INDEX(Přehled_body!$E$3:$ED$130,MATCH(Tabulka!$AI5,Přehled_body!$A$3:$A$130,0),MATCH(Tabulka!R$2,Přehled_body!$E$1:$ED$1,0)),)=0,0.00000000001,IFERROR(INDEX(Přehled_body!$E$3:$ED$130,MATCH(Tabulka!$AI5,Přehled_body!$A$3:$A$130,0),MATCH(Tabulka!R$2,Přehled_body!$E$1:$ED$1,0)),)))</f>
        <v>0</v>
      </c>
      <c r="S5" s="111">
        <f>IF(IFERROR(INDEX(Přehled_body!$E$3:$ED$130,MATCH(Tabulka!$AI5,Přehled_body!$A$3:$A$130,0),MATCH(Tabulka!S$2,Přehled_body!$E$1:$ED$1,0)),)="",,IF(IFERROR(INDEX(Přehled_body!$E$3:$ED$130,MATCH(Tabulka!$AI5,Přehled_body!$A$3:$A$130,0),MATCH(Tabulka!S$2,Přehled_body!$E$1:$ED$1,0)),)=0,0.00000000001,IFERROR(INDEX(Přehled_body!$E$3:$ED$130,MATCH(Tabulka!$AI5,Přehled_body!$A$3:$A$130,0),MATCH(Tabulka!S$2,Přehled_body!$E$1:$ED$1,0)),)))</f>
        <v>0</v>
      </c>
      <c r="T5" s="111">
        <f>IF(IFERROR(INDEX(Přehled_body!$E$3:$ED$130,MATCH(Tabulka!$AI5,Přehled_body!$A$3:$A$130,0),MATCH(Tabulka!T$2,Přehled_body!$E$1:$ED$1,0)),)="",,IF(IFERROR(INDEX(Přehled_body!$E$3:$ED$130,MATCH(Tabulka!$AI5,Přehled_body!$A$3:$A$130,0),MATCH(Tabulka!T$2,Přehled_body!$E$1:$ED$1,0)),)=0,0.00000000001,IFERROR(INDEX(Přehled_body!$E$3:$ED$130,MATCH(Tabulka!$AI5,Přehled_body!$A$3:$A$130,0),MATCH(Tabulka!T$2,Přehled_body!$E$1:$ED$1,0)),)))</f>
        <v>0</v>
      </c>
      <c r="U5" s="111">
        <f>IF(IFERROR(INDEX(Přehled_body!$E$3:$ED$130,MATCH(Tabulka!$AI5,Přehled_body!$A$3:$A$130,0),MATCH(Tabulka!U$2,Přehled_body!$E$1:$ED$1,0)),)="",,IF(IFERROR(INDEX(Přehled_body!$E$3:$ED$130,MATCH(Tabulka!$AI5,Přehled_body!$A$3:$A$130,0),MATCH(Tabulka!U$2,Přehled_body!$E$1:$ED$1,0)),)=0,0.00000000001,IFERROR(INDEX(Přehled_body!$E$3:$ED$130,MATCH(Tabulka!$AI5,Přehled_body!$A$3:$A$130,0),MATCH(Tabulka!U$2,Přehled_body!$E$1:$ED$1,0)),)))</f>
        <v>0</v>
      </c>
      <c r="V5" s="111">
        <f>IF(IFERROR(INDEX(Přehled_body!$E$3:$ED$130,MATCH(Tabulka!$AI5,Přehled_body!$A$3:$A$130,0),MATCH(Tabulka!V$2,Přehled_body!$E$1:$ED$1,0)),)="",,IF(IFERROR(INDEX(Přehled_body!$E$3:$ED$130,MATCH(Tabulka!$AI5,Přehled_body!$A$3:$A$130,0),MATCH(Tabulka!V$2,Přehled_body!$E$1:$ED$1,0)),)=0,0.00000000001,IFERROR(INDEX(Přehled_body!$E$3:$ED$130,MATCH(Tabulka!$AI5,Přehled_body!$A$3:$A$130,0),MATCH(Tabulka!V$2,Přehled_body!$E$1:$ED$1,0)),)))</f>
        <v>0</v>
      </c>
      <c r="W5" s="111">
        <f>IF(IFERROR(INDEX(Přehled_body!$E$3:$ED$130,MATCH(Tabulka!$AI5,Přehled_body!$A$3:$A$130,0),MATCH(Tabulka!W$2,Přehled_body!$E$1:$ED$1,0)),)="",,IF(IFERROR(INDEX(Přehled_body!$E$3:$ED$130,MATCH(Tabulka!$AI5,Přehled_body!$A$3:$A$130,0),MATCH(Tabulka!W$2,Přehled_body!$E$1:$ED$1,0)),)=0,0.00000000001,IFERROR(INDEX(Přehled_body!$E$3:$ED$130,MATCH(Tabulka!$AI5,Přehled_body!$A$3:$A$130,0),MATCH(Tabulka!W$2,Přehled_body!$E$1:$ED$1,0)),)))</f>
        <v>0</v>
      </c>
      <c r="X5" s="111">
        <f>IF(IFERROR(INDEX(Přehled_body!$E$3:$ED$130,MATCH(Tabulka!$AI5,Přehled_body!$A$3:$A$130,0),MATCH(Tabulka!X$2,Přehled_body!$E$1:$ED$1,0)),)="",,IF(IFERROR(INDEX(Přehled_body!$E$3:$ED$130,MATCH(Tabulka!$AI5,Přehled_body!$A$3:$A$130,0),MATCH(Tabulka!X$2,Přehled_body!$E$1:$ED$1,0)),)=0,0.00000000001,IFERROR(INDEX(Přehled_body!$E$3:$ED$130,MATCH(Tabulka!$AI5,Přehled_body!$A$3:$A$130,0),MATCH(Tabulka!X$2,Přehled_body!$E$1:$ED$1,0)),)))</f>
        <v>0</v>
      </c>
      <c r="Y5" s="111">
        <f>IF(IFERROR(INDEX(Přehled_body!$E$3:$ED$130,MATCH(Tabulka!$AI5,Přehled_body!$A$3:$A$130,0),MATCH(Tabulka!Y$2,Přehled_body!$E$1:$ED$1,0)),)="",,IF(IFERROR(INDEX(Přehled_body!$E$3:$ED$130,MATCH(Tabulka!$AI5,Přehled_body!$A$3:$A$130,0),MATCH(Tabulka!Y$2,Přehled_body!$E$1:$ED$1,0)),)=0,0.00000000001,IFERROR(INDEX(Přehled_body!$E$3:$ED$130,MATCH(Tabulka!$AI5,Přehled_body!$A$3:$A$130,0),MATCH(Tabulka!Y$2,Přehled_body!$E$1:$ED$1,0)),)))</f>
        <v>0</v>
      </c>
      <c r="Z5" s="111">
        <f>IF(IFERROR(INDEX(Přehled_body!$E$3:$ED$130,MATCH(Tabulka!$AI5,Přehled_body!$A$3:$A$130,0),MATCH(Tabulka!Z$2,Přehled_body!$E$1:$ED$1,0)),)="",,IF(IFERROR(INDEX(Přehled_body!$E$3:$ED$130,MATCH(Tabulka!$AI5,Přehled_body!$A$3:$A$130,0),MATCH(Tabulka!Z$2,Přehled_body!$E$1:$ED$1,0)),)=0,0.00000000001,IFERROR(INDEX(Přehled_body!$E$3:$ED$130,MATCH(Tabulka!$AI5,Přehled_body!$A$3:$A$130,0),MATCH(Tabulka!Z$2,Přehled_body!$E$1:$ED$1,0)),)))</f>
        <v>0</v>
      </c>
      <c r="AA5" s="111">
        <f>IF(IFERROR(INDEX(Přehled_body!$E$3:$ED$130,MATCH(Tabulka!$AI5,Přehled_body!$A$3:$A$130,0),MATCH(Tabulka!AA$2,Přehled_body!$E$1:$ED$1,0)),)="",,IF(IFERROR(INDEX(Přehled_body!$E$3:$ED$130,MATCH(Tabulka!$AI5,Přehled_body!$A$3:$A$130,0),MATCH(Tabulka!AA$2,Přehled_body!$E$1:$ED$1,0)),)=0,0.00000000001,IFERROR(INDEX(Přehled_body!$E$3:$ED$130,MATCH(Tabulka!$AI5,Přehled_body!$A$3:$A$130,0),MATCH(Tabulka!AA$2,Přehled_body!$E$1:$ED$1,0)),)))</f>
        <v>0</v>
      </c>
      <c r="AB5" s="111">
        <f>IF(IFERROR(INDEX(Přehled_body!$E$3:$ED$130,MATCH(Tabulka!$AI5,Přehled_body!$A$3:$A$130,0),MATCH(Tabulka!AB$2,Přehled_body!$E$1:$ED$1,0)),)="",,IF(IFERROR(INDEX(Přehled_body!$E$3:$ED$130,MATCH(Tabulka!$AI5,Přehled_body!$A$3:$A$130,0),MATCH(Tabulka!AB$2,Přehled_body!$E$1:$ED$1,0)),)=0,0.00000000001,IFERROR(INDEX(Přehled_body!$E$3:$ED$130,MATCH(Tabulka!$AI5,Přehled_body!$A$3:$A$130,0),MATCH(Tabulka!AB$2,Přehled_body!$E$1:$ED$1,0)),)))</f>
        <v>0</v>
      </c>
      <c r="AC5" s="111">
        <f>IF(IFERROR(INDEX(Přehled_body!$E$3:$ED$130,MATCH(Tabulka!$AI5,Přehled_body!$A$3:$A$130,0),MATCH(Tabulka!AC$2,Přehled_body!$E$1:$ED$1,0)),)="",,IF(IFERROR(INDEX(Přehled_body!$E$3:$ED$130,MATCH(Tabulka!$AI5,Přehled_body!$A$3:$A$130,0),MATCH(Tabulka!AC$2,Přehled_body!$E$1:$ED$1,0)),)=0,0.00000000001,IFERROR(INDEX(Přehled_body!$E$3:$ED$130,MATCH(Tabulka!$AI5,Přehled_body!$A$3:$A$130,0),MATCH(Tabulka!AC$2,Přehled_body!$E$1:$ED$1,0)),)))</f>
        <v>0</v>
      </c>
      <c r="AD5" s="111">
        <f>IF(IFERROR(INDEX(Přehled_body!$E$3:$ED$130,MATCH(Tabulka!$AI5,Přehled_body!$A$3:$A$130,0),MATCH(Tabulka!AD$2,Přehled_body!$E$1:$ED$1,0)),)="",,IF(IFERROR(INDEX(Přehled_body!$E$3:$ED$130,MATCH(Tabulka!$AI5,Přehled_body!$A$3:$A$130,0),MATCH(Tabulka!AD$2,Přehled_body!$E$1:$ED$1,0)),)=0,0.00000000001,IFERROR(INDEX(Přehled_body!$E$3:$ED$130,MATCH(Tabulka!$AI5,Přehled_body!$A$3:$A$130,0),MATCH(Tabulka!AD$2,Přehled_body!$E$1:$ED$1,0)),)))</f>
        <v>0</v>
      </c>
      <c r="AE5" s="74">
        <f>IF(SUM($D$4:$AD$8)&lt;1,-90000,SUM(D5:AD5))</f>
        <v>-90000</v>
      </c>
      <c r="AF5" s="140">
        <f>IF(AE8&gt;0.9,SUM(AE4-AE5)+0.00000001,0)</f>
        <v>0</v>
      </c>
      <c r="AG5" s="8"/>
      <c r="AI5" t="str">
        <f>CONCATENATE($B$5," ",$B$6,C5)</f>
        <v>Jiří FialaProhry</v>
      </c>
    </row>
    <row r="6" spans="1:35" ht="13.8">
      <c r="A6" s="64" t="str">
        <f>CONCATENATE(B6," ",B5)</f>
        <v>Fiala Jiří</v>
      </c>
      <c r="B6" s="70" t="s">
        <v>5</v>
      </c>
      <c r="C6" s="73" t="s">
        <v>39</v>
      </c>
      <c r="D6" s="111">
        <f>IF(IFERROR(INDEX(Přehled_body!$E$3:$ED$130,MATCH(Tabulka!$AI6,Přehled_body!$A$3:$A$130,0),MATCH(Tabulka!D$2,Přehled_body!$E$1:$ED$1,0)),)="",,IF(IFERROR(INDEX(Přehled_body!$E$3:$ED$130,MATCH(Tabulka!$AI6,Přehled_body!$A$3:$A$130,0),MATCH(Tabulka!D$2,Přehled_body!$E$1:$ED$1,0)),)=0,0.00000000001,IFERROR(INDEX(Přehled_body!$E$3:$ED$130,MATCH(Tabulka!$AI6,Přehled_body!$A$3:$A$130,0),MATCH(Tabulka!D$2,Přehled_body!$E$1:$ED$1,0)),)))</f>
        <v>0</v>
      </c>
      <c r="E6" s="111">
        <f>IF(IFERROR(INDEX(Přehled_body!$E$3:$ED$130,MATCH(Tabulka!$AI6,Přehled_body!$A$3:$A$130,0),MATCH(Tabulka!E$2,Přehled_body!$E$1:$ED$1,0)),)="",,IF(IFERROR(INDEX(Přehled_body!$E$3:$ED$130,MATCH(Tabulka!$AI6,Přehled_body!$A$3:$A$130,0),MATCH(Tabulka!E$2,Přehled_body!$E$1:$ED$1,0)),)=0,0.00000000001,IFERROR(INDEX(Přehled_body!$E$3:$ED$130,MATCH(Tabulka!$AI6,Přehled_body!$A$3:$A$130,0),MATCH(Tabulka!E$2,Přehled_body!$E$1:$ED$1,0)),)))</f>
        <v>0</v>
      </c>
      <c r="F6" s="111">
        <f>IF(IFERROR(INDEX(Přehled_body!$E$3:$ED$130,MATCH(Tabulka!$AI6,Přehled_body!$A$3:$A$130,0),MATCH(Tabulka!F$2,Přehled_body!$E$1:$ED$1,0)),)="",,IF(IFERROR(INDEX(Přehled_body!$E$3:$ED$130,MATCH(Tabulka!$AI6,Přehled_body!$A$3:$A$130,0),MATCH(Tabulka!F$2,Přehled_body!$E$1:$ED$1,0)),)=0,0.00000000001,IFERROR(INDEX(Přehled_body!$E$3:$ED$130,MATCH(Tabulka!$AI6,Přehled_body!$A$3:$A$130,0),MATCH(Tabulka!F$2,Přehled_body!$E$1:$ED$1,0)),)))</f>
        <v>0</v>
      </c>
      <c r="G6" s="111">
        <f>IF(IFERROR(INDEX(Přehled_body!$E$3:$ED$130,MATCH(Tabulka!$AI6,Přehled_body!$A$3:$A$130,0),MATCH(Tabulka!G$2,Přehled_body!$E$1:$ED$1,0)),)="",,IF(IFERROR(INDEX(Přehled_body!$E$3:$ED$130,MATCH(Tabulka!$AI6,Přehled_body!$A$3:$A$130,0),MATCH(Tabulka!G$2,Přehled_body!$E$1:$ED$1,0)),)=0,0.00000000001,IFERROR(INDEX(Přehled_body!$E$3:$ED$130,MATCH(Tabulka!$AI6,Přehled_body!$A$3:$A$130,0),MATCH(Tabulka!G$2,Přehled_body!$E$1:$ED$1,0)),)))</f>
        <v>0</v>
      </c>
      <c r="H6" s="111">
        <f>IF(IFERROR(INDEX(Přehled_body!$E$3:$ED$130,MATCH(Tabulka!$AI6,Přehled_body!$A$3:$A$130,0),MATCH(Tabulka!H$2,Přehled_body!$E$1:$ED$1,0)),)="",,IF(IFERROR(INDEX(Přehled_body!$E$3:$ED$130,MATCH(Tabulka!$AI6,Přehled_body!$A$3:$A$130,0),MATCH(Tabulka!H$2,Přehled_body!$E$1:$ED$1,0)),)=0,0.00000000001,IFERROR(INDEX(Přehled_body!$E$3:$ED$130,MATCH(Tabulka!$AI6,Přehled_body!$A$3:$A$130,0),MATCH(Tabulka!H$2,Přehled_body!$E$1:$ED$1,0)),)))</f>
        <v>0</v>
      </c>
      <c r="I6" s="111">
        <f>IF(IFERROR(INDEX(Přehled_body!$E$3:$ED$130,MATCH(Tabulka!$AI6,Přehled_body!$A$3:$A$130,0),MATCH(Tabulka!I$2,Přehled_body!$E$1:$ED$1,0)),)="",,IF(IFERROR(INDEX(Přehled_body!$E$3:$ED$130,MATCH(Tabulka!$AI6,Přehled_body!$A$3:$A$130,0),MATCH(Tabulka!I$2,Přehled_body!$E$1:$ED$1,0)),)=0,0.00000000001,IFERROR(INDEX(Přehled_body!$E$3:$ED$130,MATCH(Tabulka!$AI6,Přehled_body!$A$3:$A$130,0),MATCH(Tabulka!I$2,Přehled_body!$E$1:$ED$1,0)),)))</f>
        <v>0</v>
      </c>
      <c r="J6" s="111">
        <f>IF(IFERROR(INDEX(Přehled_body!$E$3:$ED$130,MATCH(Tabulka!$AI6,Přehled_body!$A$3:$A$130,0),MATCH(Tabulka!J$2,Přehled_body!$E$1:$ED$1,0)),)="",,IF(IFERROR(INDEX(Přehled_body!$E$3:$ED$130,MATCH(Tabulka!$AI6,Přehled_body!$A$3:$A$130,0),MATCH(Tabulka!J$2,Přehled_body!$E$1:$ED$1,0)),)=0,0.00000000001,IFERROR(INDEX(Přehled_body!$E$3:$ED$130,MATCH(Tabulka!$AI6,Přehled_body!$A$3:$A$130,0),MATCH(Tabulka!J$2,Přehled_body!$E$1:$ED$1,0)),)))</f>
        <v>0</v>
      </c>
      <c r="K6" s="111">
        <f>IF(IFERROR(INDEX(Přehled_body!$E$3:$ED$130,MATCH(Tabulka!$AI6,Přehled_body!$A$3:$A$130,0),MATCH(Tabulka!K$2,Přehled_body!$E$1:$ED$1,0)),)="",,IF(IFERROR(INDEX(Přehled_body!$E$3:$ED$130,MATCH(Tabulka!$AI6,Přehled_body!$A$3:$A$130,0),MATCH(Tabulka!K$2,Přehled_body!$E$1:$ED$1,0)),)=0,0.00000000001,IFERROR(INDEX(Přehled_body!$E$3:$ED$130,MATCH(Tabulka!$AI6,Přehled_body!$A$3:$A$130,0),MATCH(Tabulka!K$2,Přehled_body!$E$1:$ED$1,0)),)))</f>
        <v>0</v>
      </c>
      <c r="L6" s="111">
        <f>IF(IFERROR(INDEX(Přehled_body!$E$3:$ED$130,MATCH(Tabulka!$AI6,Přehled_body!$A$3:$A$130,0),MATCH(Tabulka!L$2,Přehled_body!$E$1:$ED$1,0)),)="",,IF(IFERROR(INDEX(Přehled_body!$E$3:$ED$130,MATCH(Tabulka!$AI6,Přehled_body!$A$3:$A$130,0),MATCH(Tabulka!L$2,Přehled_body!$E$1:$ED$1,0)),)=0,0.00000000001,IFERROR(INDEX(Přehled_body!$E$3:$ED$130,MATCH(Tabulka!$AI6,Přehled_body!$A$3:$A$130,0),MATCH(Tabulka!L$2,Přehled_body!$E$1:$ED$1,0)),)))</f>
        <v>0</v>
      </c>
      <c r="M6" s="111">
        <f>IF(IFERROR(INDEX(Přehled_body!$E$3:$ED$130,MATCH(Tabulka!$AI6,Přehled_body!$A$3:$A$130,0),MATCH(Tabulka!M$2,Přehled_body!$E$1:$ED$1,0)),)="",,IF(IFERROR(INDEX(Přehled_body!$E$3:$ED$130,MATCH(Tabulka!$AI6,Přehled_body!$A$3:$A$130,0),MATCH(Tabulka!M$2,Přehled_body!$E$1:$ED$1,0)),)=0,0.00000000001,IFERROR(INDEX(Přehled_body!$E$3:$ED$130,MATCH(Tabulka!$AI6,Přehled_body!$A$3:$A$130,0),MATCH(Tabulka!M$2,Přehled_body!$E$1:$ED$1,0)),)))</f>
        <v>0</v>
      </c>
      <c r="N6" s="111">
        <f>IF(IFERROR(INDEX(Přehled_body!$E$3:$ED$130,MATCH(Tabulka!$AI6,Přehled_body!$A$3:$A$130,0),MATCH(Tabulka!N$2,Přehled_body!$E$1:$ED$1,0)),)="",,IF(IFERROR(INDEX(Přehled_body!$E$3:$ED$130,MATCH(Tabulka!$AI6,Přehled_body!$A$3:$A$130,0),MATCH(Tabulka!N$2,Přehled_body!$E$1:$ED$1,0)),)=0,0.00000000001,IFERROR(INDEX(Přehled_body!$E$3:$ED$130,MATCH(Tabulka!$AI6,Přehled_body!$A$3:$A$130,0),MATCH(Tabulka!N$2,Přehled_body!$E$1:$ED$1,0)),)))</f>
        <v>0</v>
      </c>
      <c r="O6" s="111">
        <f>IF(IFERROR(INDEX(Přehled_body!$E$3:$ED$130,MATCH(Tabulka!$AI6,Přehled_body!$A$3:$A$130,0),MATCH(Tabulka!O$2,Přehled_body!$E$1:$ED$1,0)),)="",,IF(IFERROR(INDEX(Přehled_body!$E$3:$ED$130,MATCH(Tabulka!$AI6,Přehled_body!$A$3:$A$130,0),MATCH(Tabulka!O$2,Přehled_body!$E$1:$ED$1,0)),)=0,0.00000000001,IFERROR(INDEX(Přehled_body!$E$3:$ED$130,MATCH(Tabulka!$AI6,Přehled_body!$A$3:$A$130,0),MATCH(Tabulka!O$2,Přehled_body!$E$1:$ED$1,0)),)))</f>
        <v>0</v>
      </c>
      <c r="P6" s="111">
        <f>IF(IFERROR(INDEX(Přehled_body!$E$3:$ED$130,MATCH(Tabulka!$AI6,Přehled_body!$A$3:$A$130,0),MATCH(Tabulka!P$2,Přehled_body!$E$1:$ED$1,0)),)="",,IF(IFERROR(INDEX(Přehled_body!$E$3:$ED$130,MATCH(Tabulka!$AI6,Přehled_body!$A$3:$A$130,0),MATCH(Tabulka!P$2,Přehled_body!$E$1:$ED$1,0)),)=0,0.00000000001,IFERROR(INDEX(Přehled_body!$E$3:$ED$130,MATCH(Tabulka!$AI6,Přehled_body!$A$3:$A$130,0),MATCH(Tabulka!P$2,Přehled_body!$E$1:$ED$1,0)),)))</f>
        <v>0</v>
      </c>
      <c r="Q6" s="111">
        <f>IF(IFERROR(INDEX(Přehled_body!$E$3:$ED$130,MATCH(Tabulka!$AI6,Přehled_body!$A$3:$A$130,0),MATCH(Tabulka!Q$2,Přehled_body!$E$1:$ED$1,0)),)="",,IF(IFERROR(INDEX(Přehled_body!$E$3:$ED$130,MATCH(Tabulka!$AI6,Přehled_body!$A$3:$A$130,0),MATCH(Tabulka!Q$2,Přehled_body!$E$1:$ED$1,0)),)=0,0.00000000001,IFERROR(INDEX(Přehled_body!$E$3:$ED$130,MATCH(Tabulka!$AI6,Přehled_body!$A$3:$A$130,0),MATCH(Tabulka!Q$2,Přehled_body!$E$1:$ED$1,0)),)))</f>
        <v>0</v>
      </c>
      <c r="R6" s="111">
        <f>IF(IFERROR(INDEX(Přehled_body!$E$3:$ED$130,MATCH(Tabulka!$AI6,Přehled_body!$A$3:$A$130,0),MATCH(Tabulka!R$2,Přehled_body!$E$1:$ED$1,0)),)="",,IF(IFERROR(INDEX(Přehled_body!$E$3:$ED$130,MATCH(Tabulka!$AI6,Přehled_body!$A$3:$A$130,0),MATCH(Tabulka!R$2,Přehled_body!$E$1:$ED$1,0)),)=0,0.00000000001,IFERROR(INDEX(Přehled_body!$E$3:$ED$130,MATCH(Tabulka!$AI6,Přehled_body!$A$3:$A$130,0),MATCH(Tabulka!R$2,Přehled_body!$E$1:$ED$1,0)),)))</f>
        <v>0</v>
      </c>
      <c r="S6" s="111">
        <f>IF(IFERROR(INDEX(Přehled_body!$E$3:$ED$130,MATCH(Tabulka!$AI6,Přehled_body!$A$3:$A$130,0),MATCH(Tabulka!S$2,Přehled_body!$E$1:$ED$1,0)),)="",,IF(IFERROR(INDEX(Přehled_body!$E$3:$ED$130,MATCH(Tabulka!$AI6,Přehled_body!$A$3:$A$130,0),MATCH(Tabulka!S$2,Přehled_body!$E$1:$ED$1,0)),)=0,0.00000000001,IFERROR(INDEX(Přehled_body!$E$3:$ED$130,MATCH(Tabulka!$AI6,Přehled_body!$A$3:$A$130,0),MATCH(Tabulka!S$2,Přehled_body!$E$1:$ED$1,0)),)))</f>
        <v>0</v>
      </c>
      <c r="T6" s="111">
        <f>IF(IFERROR(INDEX(Přehled_body!$E$3:$ED$130,MATCH(Tabulka!$AI6,Přehled_body!$A$3:$A$130,0),MATCH(Tabulka!T$2,Přehled_body!$E$1:$ED$1,0)),)="",,IF(IFERROR(INDEX(Přehled_body!$E$3:$ED$130,MATCH(Tabulka!$AI6,Přehled_body!$A$3:$A$130,0),MATCH(Tabulka!T$2,Přehled_body!$E$1:$ED$1,0)),)=0,0.00000000001,IFERROR(INDEX(Přehled_body!$E$3:$ED$130,MATCH(Tabulka!$AI6,Přehled_body!$A$3:$A$130,0),MATCH(Tabulka!T$2,Přehled_body!$E$1:$ED$1,0)),)))</f>
        <v>0</v>
      </c>
      <c r="U6" s="111">
        <f>IF(IFERROR(INDEX(Přehled_body!$E$3:$ED$130,MATCH(Tabulka!$AI6,Přehled_body!$A$3:$A$130,0),MATCH(Tabulka!U$2,Přehled_body!$E$1:$ED$1,0)),)="",,IF(IFERROR(INDEX(Přehled_body!$E$3:$ED$130,MATCH(Tabulka!$AI6,Přehled_body!$A$3:$A$130,0),MATCH(Tabulka!U$2,Přehled_body!$E$1:$ED$1,0)),)=0,0.00000000001,IFERROR(INDEX(Přehled_body!$E$3:$ED$130,MATCH(Tabulka!$AI6,Přehled_body!$A$3:$A$130,0),MATCH(Tabulka!U$2,Přehled_body!$E$1:$ED$1,0)),)))</f>
        <v>0</v>
      </c>
      <c r="V6" s="111">
        <f>IF(IFERROR(INDEX(Přehled_body!$E$3:$ED$130,MATCH(Tabulka!$AI6,Přehled_body!$A$3:$A$130,0),MATCH(Tabulka!V$2,Přehled_body!$E$1:$ED$1,0)),)="",,IF(IFERROR(INDEX(Přehled_body!$E$3:$ED$130,MATCH(Tabulka!$AI6,Přehled_body!$A$3:$A$130,0),MATCH(Tabulka!V$2,Přehled_body!$E$1:$ED$1,0)),)=0,0.00000000001,IFERROR(INDEX(Přehled_body!$E$3:$ED$130,MATCH(Tabulka!$AI6,Přehled_body!$A$3:$A$130,0),MATCH(Tabulka!V$2,Přehled_body!$E$1:$ED$1,0)),)))</f>
        <v>0</v>
      </c>
      <c r="W6" s="111">
        <f>IF(IFERROR(INDEX(Přehled_body!$E$3:$ED$130,MATCH(Tabulka!$AI6,Přehled_body!$A$3:$A$130,0),MATCH(Tabulka!W$2,Přehled_body!$E$1:$ED$1,0)),)="",,IF(IFERROR(INDEX(Přehled_body!$E$3:$ED$130,MATCH(Tabulka!$AI6,Přehled_body!$A$3:$A$130,0),MATCH(Tabulka!W$2,Přehled_body!$E$1:$ED$1,0)),)=0,0.00000000001,IFERROR(INDEX(Přehled_body!$E$3:$ED$130,MATCH(Tabulka!$AI6,Přehled_body!$A$3:$A$130,0),MATCH(Tabulka!W$2,Přehled_body!$E$1:$ED$1,0)),)))</f>
        <v>0</v>
      </c>
      <c r="X6" s="111">
        <f>IF(IFERROR(INDEX(Přehled_body!$E$3:$ED$130,MATCH(Tabulka!$AI6,Přehled_body!$A$3:$A$130,0),MATCH(Tabulka!X$2,Přehled_body!$E$1:$ED$1,0)),)="",,IF(IFERROR(INDEX(Přehled_body!$E$3:$ED$130,MATCH(Tabulka!$AI6,Přehled_body!$A$3:$A$130,0),MATCH(Tabulka!X$2,Přehled_body!$E$1:$ED$1,0)),)=0,0.00000000001,IFERROR(INDEX(Přehled_body!$E$3:$ED$130,MATCH(Tabulka!$AI6,Přehled_body!$A$3:$A$130,0),MATCH(Tabulka!X$2,Přehled_body!$E$1:$ED$1,0)),)))</f>
        <v>0</v>
      </c>
      <c r="Y6" s="111">
        <f>IF(IFERROR(INDEX(Přehled_body!$E$3:$ED$130,MATCH(Tabulka!$AI6,Přehled_body!$A$3:$A$130,0),MATCH(Tabulka!Y$2,Přehled_body!$E$1:$ED$1,0)),)="",,IF(IFERROR(INDEX(Přehled_body!$E$3:$ED$130,MATCH(Tabulka!$AI6,Přehled_body!$A$3:$A$130,0),MATCH(Tabulka!Y$2,Přehled_body!$E$1:$ED$1,0)),)=0,0.00000000001,IFERROR(INDEX(Přehled_body!$E$3:$ED$130,MATCH(Tabulka!$AI6,Přehled_body!$A$3:$A$130,0),MATCH(Tabulka!Y$2,Přehled_body!$E$1:$ED$1,0)),)))</f>
        <v>0</v>
      </c>
      <c r="Z6" s="111">
        <f>IF(IFERROR(INDEX(Přehled_body!$E$3:$ED$130,MATCH(Tabulka!$AI6,Přehled_body!$A$3:$A$130,0),MATCH(Tabulka!Z$2,Přehled_body!$E$1:$ED$1,0)),)="",,IF(IFERROR(INDEX(Přehled_body!$E$3:$ED$130,MATCH(Tabulka!$AI6,Přehled_body!$A$3:$A$130,0),MATCH(Tabulka!Z$2,Přehled_body!$E$1:$ED$1,0)),)=0,0.00000000001,IFERROR(INDEX(Přehled_body!$E$3:$ED$130,MATCH(Tabulka!$AI6,Přehled_body!$A$3:$A$130,0),MATCH(Tabulka!Z$2,Přehled_body!$E$1:$ED$1,0)),)))</f>
        <v>0</v>
      </c>
      <c r="AA6" s="111">
        <f>IF(IFERROR(INDEX(Přehled_body!$E$3:$ED$130,MATCH(Tabulka!$AI6,Přehled_body!$A$3:$A$130,0),MATCH(Tabulka!AA$2,Přehled_body!$E$1:$ED$1,0)),)="",,IF(IFERROR(INDEX(Přehled_body!$E$3:$ED$130,MATCH(Tabulka!$AI6,Přehled_body!$A$3:$A$130,0),MATCH(Tabulka!AA$2,Přehled_body!$E$1:$ED$1,0)),)=0,0.00000000001,IFERROR(INDEX(Přehled_body!$E$3:$ED$130,MATCH(Tabulka!$AI6,Přehled_body!$A$3:$A$130,0),MATCH(Tabulka!AA$2,Přehled_body!$E$1:$ED$1,0)),)))</f>
        <v>0</v>
      </c>
      <c r="AB6" s="111">
        <f>IF(IFERROR(INDEX(Přehled_body!$E$3:$ED$130,MATCH(Tabulka!$AI6,Přehled_body!$A$3:$A$130,0),MATCH(Tabulka!AB$2,Přehled_body!$E$1:$ED$1,0)),)="",,IF(IFERROR(INDEX(Přehled_body!$E$3:$ED$130,MATCH(Tabulka!$AI6,Přehled_body!$A$3:$A$130,0),MATCH(Tabulka!AB$2,Přehled_body!$E$1:$ED$1,0)),)=0,0.00000000001,IFERROR(INDEX(Přehled_body!$E$3:$ED$130,MATCH(Tabulka!$AI6,Přehled_body!$A$3:$A$130,0),MATCH(Tabulka!AB$2,Přehled_body!$E$1:$ED$1,0)),)))</f>
        <v>0</v>
      </c>
      <c r="AC6" s="111">
        <f>IF(IFERROR(INDEX(Přehled_body!$E$3:$ED$130,MATCH(Tabulka!$AI6,Přehled_body!$A$3:$A$130,0),MATCH(Tabulka!AC$2,Přehled_body!$E$1:$ED$1,0)),)="",,IF(IFERROR(INDEX(Přehled_body!$E$3:$ED$130,MATCH(Tabulka!$AI6,Přehled_body!$A$3:$A$130,0),MATCH(Tabulka!AC$2,Přehled_body!$E$1:$ED$1,0)),)=0,0.00000000001,IFERROR(INDEX(Přehled_body!$E$3:$ED$130,MATCH(Tabulka!$AI6,Přehled_body!$A$3:$A$130,0),MATCH(Tabulka!AC$2,Přehled_body!$E$1:$ED$1,0)),)))</f>
        <v>0</v>
      </c>
      <c r="AD6" s="111">
        <f>IF(IFERROR(INDEX(Přehled_body!$E$3:$ED$130,MATCH(Tabulka!$AI6,Přehled_body!$A$3:$A$130,0),MATCH(Tabulka!AD$2,Přehled_body!$E$1:$ED$1,0)),)="",,IF(IFERROR(INDEX(Přehled_body!$E$3:$ED$130,MATCH(Tabulka!$AI6,Přehled_body!$A$3:$A$130,0),MATCH(Tabulka!AD$2,Přehled_body!$E$1:$ED$1,0)),)=0,0.00000000001,IFERROR(INDEX(Přehled_body!$E$3:$ED$130,MATCH(Tabulka!$AI6,Přehled_body!$A$3:$A$130,0),MATCH(Tabulka!AD$2,Přehled_body!$E$1:$ED$1,0)),)))</f>
        <v>0</v>
      </c>
      <c r="AE6" s="74">
        <f>IF(SUM($D$4:$AD$8)&lt;1,-90000,SUM(D6:AD6))</f>
        <v>-90000</v>
      </c>
      <c r="AF6" s="72"/>
      <c r="AG6" s="8"/>
      <c r="AI6" t="str">
        <f>CONCATENATE($B$5," ",$B$6,C6)</f>
        <v>Jiří FialaPlaceno panáků</v>
      </c>
    </row>
    <row r="7" spans="1:35" ht="13.8">
      <c r="A7" s="64"/>
      <c r="B7" s="70"/>
      <c r="C7" s="73" t="s">
        <v>25</v>
      </c>
      <c r="D7" s="111">
        <f>IF(IFERROR(INDEX(Přehled_body!$E$3:$ED$130,MATCH(Tabulka!$AI7,Přehled_body!$A$3:$A$130,0),MATCH(Tabulka!D$2,Přehled_body!$E$1:$ED$1,0)),)="",,IF(IFERROR(INDEX(Přehled_body!$E$3:$ED$130,MATCH(Tabulka!$AI7,Přehled_body!$A$3:$A$130,0),MATCH(Tabulka!D$2,Přehled_body!$E$1:$ED$1,0)),)=0,0.00000000001,IFERROR(INDEX(Přehled_body!$E$3:$ED$130,MATCH(Tabulka!$AI7,Přehled_body!$A$3:$A$130,0),MATCH(Tabulka!D$2,Přehled_body!$E$1:$ED$1,0)),)))</f>
        <v>0</v>
      </c>
      <c r="E7" s="111">
        <f>IF(IFERROR(INDEX(Přehled_body!$E$3:$ED$130,MATCH(Tabulka!$AI7,Přehled_body!$A$3:$A$130,0),MATCH(Tabulka!E$2,Přehled_body!$E$1:$ED$1,0)),)="",,IF(IFERROR(INDEX(Přehled_body!$E$3:$ED$130,MATCH(Tabulka!$AI7,Přehled_body!$A$3:$A$130,0),MATCH(Tabulka!E$2,Přehled_body!$E$1:$ED$1,0)),)=0,0.00000000001,IFERROR(INDEX(Přehled_body!$E$3:$ED$130,MATCH(Tabulka!$AI7,Přehled_body!$A$3:$A$130,0),MATCH(Tabulka!E$2,Přehled_body!$E$1:$ED$1,0)),)))</f>
        <v>0</v>
      </c>
      <c r="F7" s="111">
        <f>IF(IFERROR(INDEX(Přehled_body!$E$3:$ED$130,MATCH(Tabulka!$AI7,Přehled_body!$A$3:$A$130,0),MATCH(Tabulka!F$2,Přehled_body!$E$1:$ED$1,0)),)="",,IF(IFERROR(INDEX(Přehled_body!$E$3:$ED$130,MATCH(Tabulka!$AI7,Přehled_body!$A$3:$A$130,0),MATCH(Tabulka!F$2,Přehled_body!$E$1:$ED$1,0)),)=0,0.00000000001,IFERROR(INDEX(Přehled_body!$E$3:$ED$130,MATCH(Tabulka!$AI7,Přehled_body!$A$3:$A$130,0),MATCH(Tabulka!F$2,Přehled_body!$E$1:$ED$1,0)),)))</f>
        <v>0</v>
      </c>
      <c r="G7" s="111">
        <f>IF(IFERROR(INDEX(Přehled_body!$E$3:$ED$130,MATCH(Tabulka!$AI7,Přehled_body!$A$3:$A$130,0),MATCH(Tabulka!G$2,Přehled_body!$E$1:$ED$1,0)),)="",,IF(IFERROR(INDEX(Přehled_body!$E$3:$ED$130,MATCH(Tabulka!$AI7,Přehled_body!$A$3:$A$130,0),MATCH(Tabulka!G$2,Přehled_body!$E$1:$ED$1,0)),)=0,0.00000000001,IFERROR(INDEX(Přehled_body!$E$3:$ED$130,MATCH(Tabulka!$AI7,Přehled_body!$A$3:$A$130,0),MATCH(Tabulka!G$2,Přehled_body!$E$1:$ED$1,0)),)))</f>
        <v>0</v>
      </c>
      <c r="H7" s="111">
        <f>IF(IFERROR(INDEX(Přehled_body!$E$3:$ED$130,MATCH(Tabulka!$AI7,Přehled_body!$A$3:$A$130,0),MATCH(Tabulka!H$2,Přehled_body!$E$1:$ED$1,0)),)="",,IF(IFERROR(INDEX(Přehled_body!$E$3:$ED$130,MATCH(Tabulka!$AI7,Přehled_body!$A$3:$A$130,0),MATCH(Tabulka!H$2,Přehled_body!$E$1:$ED$1,0)),)=0,0.00000000001,IFERROR(INDEX(Přehled_body!$E$3:$ED$130,MATCH(Tabulka!$AI7,Přehled_body!$A$3:$A$130,0),MATCH(Tabulka!H$2,Přehled_body!$E$1:$ED$1,0)),)))</f>
        <v>0</v>
      </c>
      <c r="I7" s="111">
        <f>IF(IFERROR(INDEX(Přehled_body!$E$3:$ED$130,MATCH(Tabulka!$AI7,Přehled_body!$A$3:$A$130,0),MATCH(Tabulka!I$2,Přehled_body!$E$1:$ED$1,0)),)="",,IF(IFERROR(INDEX(Přehled_body!$E$3:$ED$130,MATCH(Tabulka!$AI7,Přehled_body!$A$3:$A$130,0),MATCH(Tabulka!I$2,Přehled_body!$E$1:$ED$1,0)),)=0,0.00000000001,IFERROR(INDEX(Přehled_body!$E$3:$ED$130,MATCH(Tabulka!$AI7,Přehled_body!$A$3:$A$130,0),MATCH(Tabulka!I$2,Přehled_body!$E$1:$ED$1,0)),)))</f>
        <v>0</v>
      </c>
      <c r="J7" s="111">
        <f>IF(IFERROR(INDEX(Přehled_body!$E$3:$ED$130,MATCH(Tabulka!$AI7,Přehled_body!$A$3:$A$130,0),MATCH(Tabulka!J$2,Přehled_body!$E$1:$ED$1,0)),)="",,IF(IFERROR(INDEX(Přehled_body!$E$3:$ED$130,MATCH(Tabulka!$AI7,Přehled_body!$A$3:$A$130,0),MATCH(Tabulka!J$2,Přehled_body!$E$1:$ED$1,0)),)=0,0.00000000001,IFERROR(INDEX(Přehled_body!$E$3:$ED$130,MATCH(Tabulka!$AI7,Přehled_body!$A$3:$A$130,0),MATCH(Tabulka!J$2,Přehled_body!$E$1:$ED$1,0)),)))</f>
        <v>0</v>
      </c>
      <c r="K7" s="111">
        <f>IF(IFERROR(INDEX(Přehled_body!$E$3:$ED$130,MATCH(Tabulka!$AI7,Přehled_body!$A$3:$A$130,0),MATCH(Tabulka!K$2,Přehled_body!$E$1:$ED$1,0)),)="",,IF(IFERROR(INDEX(Přehled_body!$E$3:$ED$130,MATCH(Tabulka!$AI7,Přehled_body!$A$3:$A$130,0),MATCH(Tabulka!K$2,Přehled_body!$E$1:$ED$1,0)),)=0,0.00000000001,IFERROR(INDEX(Přehled_body!$E$3:$ED$130,MATCH(Tabulka!$AI7,Přehled_body!$A$3:$A$130,0),MATCH(Tabulka!K$2,Přehled_body!$E$1:$ED$1,0)),)))</f>
        <v>0</v>
      </c>
      <c r="L7" s="111">
        <f>IF(IFERROR(INDEX(Přehled_body!$E$3:$ED$130,MATCH(Tabulka!$AI7,Přehled_body!$A$3:$A$130,0),MATCH(Tabulka!L$2,Přehled_body!$E$1:$ED$1,0)),)="",,IF(IFERROR(INDEX(Přehled_body!$E$3:$ED$130,MATCH(Tabulka!$AI7,Přehled_body!$A$3:$A$130,0),MATCH(Tabulka!L$2,Přehled_body!$E$1:$ED$1,0)),)=0,0.00000000001,IFERROR(INDEX(Přehled_body!$E$3:$ED$130,MATCH(Tabulka!$AI7,Přehled_body!$A$3:$A$130,0),MATCH(Tabulka!L$2,Přehled_body!$E$1:$ED$1,0)),)))</f>
        <v>0</v>
      </c>
      <c r="M7" s="111">
        <f>IF(IFERROR(INDEX(Přehled_body!$E$3:$ED$130,MATCH(Tabulka!$AI7,Přehled_body!$A$3:$A$130,0),MATCH(Tabulka!M$2,Přehled_body!$E$1:$ED$1,0)),)="",,IF(IFERROR(INDEX(Přehled_body!$E$3:$ED$130,MATCH(Tabulka!$AI7,Přehled_body!$A$3:$A$130,0),MATCH(Tabulka!M$2,Přehled_body!$E$1:$ED$1,0)),)=0,0.00000000001,IFERROR(INDEX(Přehled_body!$E$3:$ED$130,MATCH(Tabulka!$AI7,Přehled_body!$A$3:$A$130,0),MATCH(Tabulka!M$2,Přehled_body!$E$1:$ED$1,0)),)))</f>
        <v>0</v>
      </c>
      <c r="N7" s="111">
        <f>IF(IFERROR(INDEX(Přehled_body!$E$3:$ED$130,MATCH(Tabulka!$AI7,Přehled_body!$A$3:$A$130,0),MATCH(Tabulka!N$2,Přehled_body!$E$1:$ED$1,0)),)="",,IF(IFERROR(INDEX(Přehled_body!$E$3:$ED$130,MATCH(Tabulka!$AI7,Přehled_body!$A$3:$A$130,0),MATCH(Tabulka!N$2,Přehled_body!$E$1:$ED$1,0)),)=0,0.00000000001,IFERROR(INDEX(Přehled_body!$E$3:$ED$130,MATCH(Tabulka!$AI7,Přehled_body!$A$3:$A$130,0),MATCH(Tabulka!N$2,Přehled_body!$E$1:$ED$1,0)),)))</f>
        <v>0</v>
      </c>
      <c r="O7" s="111">
        <f>IF(IFERROR(INDEX(Přehled_body!$E$3:$ED$130,MATCH(Tabulka!$AI7,Přehled_body!$A$3:$A$130,0),MATCH(Tabulka!O$2,Přehled_body!$E$1:$ED$1,0)),)="",,IF(IFERROR(INDEX(Přehled_body!$E$3:$ED$130,MATCH(Tabulka!$AI7,Přehled_body!$A$3:$A$130,0),MATCH(Tabulka!O$2,Přehled_body!$E$1:$ED$1,0)),)=0,0.00000000001,IFERROR(INDEX(Přehled_body!$E$3:$ED$130,MATCH(Tabulka!$AI7,Přehled_body!$A$3:$A$130,0),MATCH(Tabulka!O$2,Přehled_body!$E$1:$ED$1,0)),)))</f>
        <v>0</v>
      </c>
      <c r="P7" s="111">
        <f>IF(IFERROR(INDEX(Přehled_body!$E$3:$ED$130,MATCH(Tabulka!$AI7,Přehled_body!$A$3:$A$130,0),MATCH(Tabulka!P$2,Přehled_body!$E$1:$ED$1,0)),)="",,IF(IFERROR(INDEX(Přehled_body!$E$3:$ED$130,MATCH(Tabulka!$AI7,Přehled_body!$A$3:$A$130,0),MATCH(Tabulka!P$2,Přehled_body!$E$1:$ED$1,0)),)=0,0.00000000001,IFERROR(INDEX(Přehled_body!$E$3:$ED$130,MATCH(Tabulka!$AI7,Přehled_body!$A$3:$A$130,0),MATCH(Tabulka!P$2,Přehled_body!$E$1:$ED$1,0)),)))</f>
        <v>0</v>
      </c>
      <c r="Q7" s="111">
        <f>IF(IFERROR(INDEX(Přehled_body!$E$3:$ED$130,MATCH(Tabulka!$AI7,Přehled_body!$A$3:$A$130,0),MATCH(Tabulka!Q$2,Přehled_body!$E$1:$ED$1,0)),)="",,IF(IFERROR(INDEX(Přehled_body!$E$3:$ED$130,MATCH(Tabulka!$AI7,Přehled_body!$A$3:$A$130,0),MATCH(Tabulka!Q$2,Přehled_body!$E$1:$ED$1,0)),)=0,0.00000000001,IFERROR(INDEX(Přehled_body!$E$3:$ED$130,MATCH(Tabulka!$AI7,Přehled_body!$A$3:$A$130,0),MATCH(Tabulka!Q$2,Přehled_body!$E$1:$ED$1,0)),)))</f>
        <v>0</v>
      </c>
      <c r="R7" s="111">
        <f>IF(IFERROR(INDEX(Přehled_body!$E$3:$ED$130,MATCH(Tabulka!$AI7,Přehled_body!$A$3:$A$130,0),MATCH(Tabulka!R$2,Přehled_body!$E$1:$ED$1,0)),)="",,IF(IFERROR(INDEX(Přehled_body!$E$3:$ED$130,MATCH(Tabulka!$AI7,Přehled_body!$A$3:$A$130,0),MATCH(Tabulka!R$2,Přehled_body!$E$1:$ED$1,0)),)=0,0.00000000001,IFERROR(INDEX(Přehled_body!$E$3:$ED$130,MATCH(Tabulka!$AI7,Přehled_body!$A$3:$A$130,0),MATCH(Tabulka!R$2,Přehled_body!$E$1:$ED$1,0)),)))</f>
        <v>0</v>
      </c>
      <c r="S7" s="111">
        <f>IF(IFERROR(INDEX(Přehled_body!$E$3:$ED$130,MATCH(Tabulka!$AI7,Přehled_body!$A$3:$A$130,0),MATCH(Tabulka!S$2,Přehled_body!$E$1:$ED$1,0)),)="",,IF(IFERROR(INDEX(Přehled_body!$E$3:$ED$130,MATCH(Tabulka!$AI7,Přehled_body!$A$3:$A$130,0),MATCH(Tabulka!S$2,Přehled_body!$E$1:$ED$1,0)),)=0,0.00000000001,IFERROR(INDEX(Přehled_body!$E$3:$ED$130,MATCH(Tabulka!$AI7,Přehled_body!$A$3:$A$130,0),MATCH(Tabulka!S$2,Přehled_body!$E$1:$ED$1,0)),)))</f>
        <v>0</v>
      </c>
      <c r="T7" s="111">
        <f>IF(IFERROR(INDEX(Přehled_body!$E$3:$ED$130,MATCH(Tabulka!$AI7,Přehled_body!$A$3:$A$130,0),MATCH(Tabulka!T$2,Přehled_body!$E$1:$ED$1,0)),)="",,IF(IFERROR(INDEX(Přehled_body!$E$3:$ED$130,MATCH(Tabulka!$AI7,Přehled_body!$A$3:$A$130,0),MATCH(Tabulka!T$2,Přehled_body!$E$1:$ED$1,0)),)=0,0.00000000001,IFERROR(INDEX(Přehled_body!$E$3:$ED$130,MATCH(Tabulka!$AI7,Přehled_body!$A$3:$A$130,0),MATCH(Tabulka!T$2,Přehled_body!$E$1:$ED$1,0)),)))</f>
        <v>0</v>
      </c>
      <c r="U7" s="111">
        <f>IF(IFERROR(INDEX(Přehled_body!$E$3:$ED$130,MATCH(Tabulka!$AI7,Přehled_body!$A$3:$A$130,0),MATCH(Tabulka!U$2,Přehled_body!$E$1:$ED$1,0)),)="",,IF(IFERROR(INDEX(Přehled_body!$E$3:$ED$130,MATCH(Tabulka!$AI7,Přehled_body!$A$3:$A$130,0),MATCH(Tabulka!U$2,Přehled_body!$E$1:$ED$1,0)),)=0,0.00000000001,IFERROR(INDEX(Přehled_body!$E$3:$ED$130,MATCH(Tabulka!$AI7,Přehled_body!$A$3:$A$130,0),MATCH(Tabulka!U$2,Přehled_body!$E$1:$ED$1,0)),)))</f>
        <v>0</v>
      </c>
      <c r="V7" s="111">
        <f>IF(IFERROR(INDEX(Přehled_body!$E$3:$ED$130,MATCH(Tabulka!$AI7,Přehled_body!$A$3:$A$130,0),MATCH(Tabulka!V$2,Přehled_body!$E$1:$ED$1,0)),)="",,IF(IFERROR(INDEX(Přehled_body!$E$3:$ED$130,MATCH(Tabulka!$AI7,Přehled_body!$A$3:$A$130,0),MATCH(Tabulka!V$2,Přehled_body!$E$1:$ED$1,0)),)=0,0.00000000001,IFERROR(INDEX(Přehled_body!$E$3:$ED$130,MATCH(Tabulka!$AI7,Přehled_body!$A$3:$A$130,0),MATCH(Tabulka!V$2,Přehled_body!$E$1:$ED$1,0)),)))</f>
        <v>0</v>
      </c>
      <c r="W7" s="111">
        <f>IF(IFERROR(INDEX(Přehled_body!$E$3:$ED$130,MATCH(Tabulka!$AI7,Přehled_body!$A$3:$A$130,0),MATCH(Tabulka!W$2,Přehled_body!$E$1:$ED$1,0)),)="",,IF(IFERROR(INDEX(Přehled_body!$E$3:$ED$130,MATCH(Tabulka!$AI7,Přehled_body!$A$3:$A$130,0),MATCH(Tabulka!W$2,Přehled_body!$E$1:$ED$1,0)),)=0,0.00000000001,IFERROR(INDEX(Přehled_body!$E$3:$ED$130,MATCH(Tabulka!$AI7,Přehled_body!$A$3:$A$130,0),MATCH(Tabulka!W$2,Přehled_body!$E$1:$ED$1,0)),)))</f>
        <v>0</v>
      </c>
      <c r="X7" s="111">
        <f>IF(IFERROR(INDEX(Přehled_body!$E$3:$ED$130,MATCH(Tabulka!$AI7,Přehled_body!$A$3:$A$130,0),MATCH(Tabulka!X$2,Přehled_body!$E$1:$ED$1,0)),)="",,IF(IFERROR(INDEX(Přehled_body!$E$3:$ED$130,MATCH(Tabulka!$AI7,Přehled_body!$A$3:$A$130,0),MATCH(Tabulka!X$2,Přehled_body!$E$1:$ED$1,0)),)=0,0.00000000001,IFERROR(INDEX(Přehled_body!$E$3:$ED$130,MATCH(Tabulka!$AI7,Přehled_body!$A$3:$A$130,0),MATCH(Tabulka!X$2,Přehled_body!$E$1:$ED$1,0)),)))</f>
        <v>0</v>
      </c>
      <c r="Y7" s="111">
        <f>IF(IFERROR(INDEX(Přehled_body!$E$3:$ED$130,MATCH(Tabulka!$AI7,Přehled_body!$A$3:$A$130,0),MATCH(Tabulka!Y$2,Přehled_body!$E$1:$ED$1,0)),)="",,IF(IFERROR(INDEX(Přehled_body!$E$3:$ED$130,MATCH(Tabulka!$AI7,Přehled_body!$A$3:$A$130,0),MATCH(Tabulka!Y$2,Přehled_body!$E$1:$ED$1,0)),)=0,0.00000000001,IFERROR(INDEX(Přehled_body!$E$3:$ED$130,MATCH(Tabulka!$AI7,Přehled_body!$A$3:$A$130,0),MATCH(Tabulka!Y$2,Přehled_body!$E$1:$ED$1,0)),)))</f>
        <v>0</v>
      </c>
      <c r="Z7" s="111">
        <f>IF(IFERROR(INDEX(Přehled_body!$E$3:$ED$130,MATCH(Tabulka!$AI7,Přehled_body!$A$3:$A$130,0),MATCH(Tabulka!Z$2,Přehled_body!$E$1:$ED$1,0)),)="",,IF(IFERROR(INDEX(Přehled_body!$E$3:$ED$130,MATCH(Tabulka!$AI7,Přehled_body!$A$3:$A$130,0),MATCH(Tabulka!Z$2,Přehled_body!$E$1:$ED$1,0)),)=0,0.00000000001,IFERROR(INDEX(Přehled_body!$E$3:$ED$130,MATCH(Tabulka!$AI7,Přehled_body!$A$3:$A$130,0),MATCH(Tabulka!Z$2,Přehled_body!$E$1:$ED$1,0)),)))</f>
        <v>0</v>
      </c>
      <c r="AA7" s="111">
        <f>IF(IFERROR(INDEX(Přehled_body!$E$3:$ED$130,MATCH(Tabulka!$AI7,Přehled_body!$A$3:$A$130,0),MATCH(Tabulka!AA$2,Přehled_body!$E$1:$ED$1,0)),)="",,IF(IFERROR(INDEX(Přehled_body!$E$3:$ED$130,MATCH(Tabulka!$AI7,Přehled_body!$A$3:$A$130,0),MATCH(Tabulka!AA$2,Přehled_body!$E$1:$ED$1,0)),)=0,0.00000000001,IFERROR(INDEX(Přehled_body!$E$3:$ED$130,MATCH(Tabulka!$AI7,Přehled_body!$A$3:$A$130,0),MATCH(Tabulka!AA$2,Přehled_body!$E$1:$ED$1,0)),)))</f>
        <v>0</v>
      </c>
      <c r="AB7" s="111">
        <f>IF(IFERROR(INDEX(Přehled_body!$E$3:$ED$130,MATCH(Tabulka!$AI7,Přehled_body!$A$3:$A$130,0),MATCH(Tabulka!AB$2,Přehled_body!$E$1:$ED$1,0)),)="",,IF(IFERROR(INDEX(Přehled_body!$E$3:$ED$130,MATCH(Tabulka!$AI7,Přehled_body!$A$3:$A$130,0),MATCH(Tabulka!AB$2,Přehled_body!$E$1:$ED$1,0)),)=0,0.00000000001,IFERROR(INDEX(Přehled_body!$E$3:$ED$130,MATCH(Tabulka!$AI7,Přehled_body!$A$3:$A$130,0),MATCH(Tabulka!AB$2,Přehled_body!$E$1:$ED$1,0)),)))</f>
        <v>0</v>
      </c>
      <c r="AC7" s="111">
        <f>IF(IFERROR(INDEX(Přehled_body!$E$3:$ED$130,MATCH(Tabulka!$AI7,Přehled_body!$A$3:$A$130,0),MATCH(Tabulka!AC$2,Přehled_body!$E$1:$ED$1,0)),)="",,IF(IFERROR(INDEX(Přehled_body!$E$3:$ED$130,MATCH(Tabulka!$AI7,Přehled_body!$A$3:$A$130,0),MATCH(Tabulka!AC$2,Přehled_body!$E$1:$ED$1,0)),)=0,0.00000000001,IFERROR(INDEX(Přehled_body!$E$3:$ED$130,MATCH(Tabulka!$AI7,Přehled_body!$A$3:$A$130,0),MATCH(Tabulka!AC$2,Přehled_body!$E$1:$ED$1,0)),)))</f>
        <v>0</v>
      </c>
      <c r="AD7" s="111">
        <f>IF(IFERROR(INDEX(Přehled_body!$E$3:$ED$130,MATCH(Tabulka!$AI7,Přehled_body!$A$3:$A$130,0),MATCH(Tabulka!AD$2,Přehled_body!$E$1:$ED$1,0)),)="",,IF(IFERROR(INDEX(Přehled_body!$E$3:$ED$130,MATCH(Tabulka!$AI7,Přehled_body!$A$3:$A$130,0),MATCH(Tabulka!AD$2,Přehled_body!$E$1:$ED$1,0)),)=0,0.00000000001,IFERROR(INDEX(Přehled_body!$E$3:$ED$130,MATCH(Tabulka!$AI7,Přehled_body!$A$3:$A$130,0),MATCH(Tabulka!AD$2,Přehled_body!$E$1:$ED$1,0)),)))</f>
        <v>0</v>
      </c>
      <c r="AE7" s="74">
        <f>IF(SUM($D$4:$AD$8)&lt;1,-90000,SUM(D7:AD7))</f>
        <v>-90000</v>
      </c>
      <c r="AF7" s="72"/>
      <c r="AG7" s="8"/>
      <c r="AI7" t="str">
        <f>CONCATENATE($B$5," ",$B$6,C7)</f>
        <v>Jiří FialaPřehozy</v>
      </c>
    </row>
    <row r="8" spans="1:35" ht="14.4" thickBot="1">
      <c r="A8" s="64"/>
      <c r="B8" s="75"/>
      <c r="C8" s="75" t="s">
        <v>37</v>
      </c>
      <c r="D8" s="139">
        <f>IF(IFERROR(INDEX(Přehled_body!$E$3:$ED$130,MATCH(Tabulka!$AI8,Přehled_body!$A$3:$A$130,0),MATCH(Tabulka!D$2,Přehled_body!$E$1:$ED$1,0)),)="",,IF(IFERROR(INDEX(Přehled_body!$E$3:$ED$130,MATCH(Tabulka!$AI8,Přehled_body!$A$3:$A$130,0),MATCH(Tabulka!D$2,Přehled_body!$E$1:$ED$1,0)),)=0,0.00000000001,IFERROR(INDEX(Přehled_body!$E$3:$ED$130,MATCH(Tabulka!$AI8,Přehled_body!$A$3:$A$130,0),MATCH(Tabulka!D$2,Přehled_body!$E$1:$ED$1,0)),)))</f>
        <v>0</v>
      </c>
      <c r="E8" s="139">
        <f>IF(IFERROR(INDEX(Přehled_body!$E$3:$ED$130,MATCH(Tabulka!$AI8,Přehled_body!$A$3:$A$130,0),MATCH(Tabulka!E$2,Přehled_body!$E$1:$ED$1,0)),)="",,IF(IFERROR(INDEX(Přehled_body!$E$3:$ED$130,MATCH(Tabulka!$AI8,Přehled_body!$A$3:$A$130,0),MATCH(Tabulka!E$2,Přehled_body!$E$1:$ED$1,0)),)=0,0.00000000001,IFERROR(INDEX(Přehled_body!$E$3:$ED$130,MATCH(Tabulka!$AI8,Přehled_body!$A$3:$A$130,0),MATCH(Tabulka!E$2,Přehled_body!$E$1:$ED$1,0)),)))</f>
        <v>0</v>
      </c>
      <c r="F8" s="139">
        <f>IF(IFERROR(INDEX(Přehled_body!$E$3:$ED$130,MATCH(Tabulka!$AI8,Přehled_body!$A$3:$A$130,0),MATCH(Tabulka!F$2,Přehled_body!$E$1:$ED$1,0)),)="",,IF(IFERROR(INDEX(Přehled_body!$E$3:$ED$130,MATCH(Tabulka!$AI8,Přehled_body!$A$3:$A$130,0),MATCH(Tabulka!F$2,Přehled_body!$E$1:$ED$1,0)),)=0,0.00000000001,IFERROR(INDEX(Přehled_body!$E$3:$ED$130,MATCH(Tabulka!$AI8,Přehled_body!$A$3:$A$130,0),MATCH(Tabulka!F$2,Přehled_body!$E$1:$ED$1,0)),)))</f>
        <v>0</v>
      </c>
      <c r="G8" s="139">
        <f>IF(IFERROR(INDEX(Přehled_body!$E$3:$ED$130,MATCH(Tabulka!$AI8,Přehled_body!$A$3:$A$130,0),MATCH(Tabulka!G$2,Přehled_body!$E$1:$ED$1,0)),)="",,IF(IFERROR(INDEX(Přehled_body!$E$3:$ED$130,MATCH(Tabulka!$AI8,Přehled_body!$A$3:$A$130,0),MATCH(Tabulka!G$2,Přehled_body!$E$1:$ED$1,0)),)=0,0.00000000001,IFERROR(INDEX(Přehled_body!$E$3:$ED$130,MATCH(Tabulka!$AI8,Přehled_body!$A$3:$A$130,0),MATCH(Tabulka!G$2,Přehled_body!$E$1:$ED$1,0)),)))</f>
        <v>0</v>
      </c>
      <c r="H8" s="139">
        <f>IF(IFERROR(INDEX(Přehled_body!$E$3:$ED$130,MATCH(Tabulka!$AI8,Přehled_body!$A$3:$A$130,0),MATCH(Tabulka!H$2,Přehled_body!$E$1:$ED$1,0)),)="",,IF(IFERROR(INDEX(Přehled_body!$E$3:$ED$130,MATCH(Tabulka!$AI8,Přehled_body!$A$3:$A$130,0),MATCH(Tabulka!H$2,Přehled_body!$E$1:$ED$1,0)),)=0,0.00000000001,IFERROR(INDEX(Přehled_body!$E$3:$ED$130,MATCH(Tabulka!$AI8,Přehled_body!$A$3:$A$130,0),MATCH(Tabulka!H$2,Přehled_body!$E$1:$ED$1,0)),)))</f>
        <v>0</v>
      </c>
      <c r="I8" s="139">
        <f>IF(IFERROR(INDEX(Přehled_body!$E$3:$ED$130,MATCH(Tabulka!$AI8,Přehled_body!$A$3:$A$130,0),MATCH(Tabulka!I$2,Přehled_body!$E$1:$ED$1,0)),)="",,IF(IFERROR(INDEX(Přehled_body!$E$3:$ED$130,MATCH(Tabulka!$AI8,Přehled_body!$A$3:$A$130,0),MATCH(Tabulka!I$2,Přehled_body!$E$1:$ED$1,0)),)=0,0.00000000001,IFERROR(INDEX(Přehled_body!$E$3:$ED$130,MATCH(Tabulka!$AI8,Přehled_body!$A$3:$A$130,0),MATCH(Tabulka!I$2,Přehled_body!$E$1:$ED$1,0)),)))</f>
        <v>0</v>
      </c>
      <c r="J8" s="139">
        <f>IF(IFERROR(INDEX(Přehled_body!$E$3:$ED$130,MATCH(Tabulka!$AI8,Přehled_body!$A$3:$A$130,0),MATCH(Tabulka!J$2,Přehled_body!$E$1:$ED$1,0)),)="",,IF(IFERROR(INDEX(Přehled_body!$E$3:$ED$130,MATCH(Tabulka!$AI8,Přehled_body!$A$3:$A$130,0),MATCH(Tabulka!J$2,Přehled_body!$E$1:$ED$1,0)),)=0,0.00000000001,IFERROR(INDEX(Přehled_body!$E$3:$ED$130,MATCH(Tabulka!$AI8,Přehled_body!$A$3:$A$130,0),MATCH(Tabulka!J$2,Přehled_body!$E$1:$ED$1,0)),)))</f>
        <v>0</v>
      </c>
      <c r="K8" s="139">
        <f>IF(IFERROR(INDEX(Přehled_body!$E$3:$ED$130,MATCH(Tabulka!$AI8,Přehled_body!$A$3:$A$130,0),MATCH(Tabulka!K$2,Přehled_body!$E$1:$ED$1,0)),)="",,IF(IFERROR(INDEX(Přehled_body!$E$3:$ED$130,MATCH(Tabulka!$AI8,Přehled_body!$A$3:$A$130,0),MATCH(Tabulka!K$2,Přehled_body!$E$1:$ED$1,0)),)=0,0.00000000001,IFERROR(INDEX(Přehled_body!$E$3:$ED$130,MATCH(Tabulka!$AI8,Přehled_body!$A$3:$A$130,0),MATCH(Tabulka!K$2,Přehled_body!$E$1:$ED$1,0)),)))</f>
        <v>0</v>
      </c>
      <c r="L8" s="139">
        <f>IF(IFERROR(INDEX(Přehled_body!$E$3:$ED$130,MATCH(Tabulka!$AI8,Přehled_body!$A$3:$A$130,0),MATCH(Tabulka!L$2,Přehled_body!$E$1:$ED$1,0)),)="",,IF(IFERROR(INDEX(Přehled_body!$E$3:$ED$130,MATCH(Tabulka!$AI8,Přehled_body!$A$3:$A$130,0),MATCH(Tabulka!L$2,Přehled_body!$E$1:$ED$1,0)),)=0,0.00000000001,IFERROR(INDEX(Přehled_body!$E$3:$ED$130,MATCH(Tabulka!$AI8,Přehled_body!$A$3:$A$130,0),MATCH(Tabulka!L$2,Přehled_body!$E$1:$ED$1,0)),)))</f>
        <v>0</v>
      </c>
      <c r="M8" s="139">
        <f>IF(IFERROR(INDEX(Přehled_body!$E$3:$ED$130,MATCH(Tabulka!$AI8,Přehled_body!$A$3:$A$130,0),MATCH(Tabulka!M$2,Přehled_body!$E$1:$ED$1,0)),)="",,IF(IFERROR(INDEX(Přehled_body!$E$3:$ED$130,MATCH(Tabulka!$AI8,Přehled_body!$A$3:$A$130,0),MATCH(Tabulka!M$2,Přehled_body!$E$1:$ED$1,0)),)=0,0.00000000001,IFERROR(INDEX(Přehled_body!$E$3:$ED$130,MATCH(Tabulka!$AI8,Přehled_body!$A$3:$A$130,0),MATCH(Tabulka!M$2,Přehled_body!$E$1:$ED$1,0)),)))</f>
        <v>0</v>
      </c>
      <c r="N8" s="139">
        <f>IF(IFERROR(INDEX(Přehled_body!$E$3:$ED$130,MATCH(Tabulka!$AI8,Přehled_body!$A$3:$A$130,0),MATCH(Tabulka!N$2,Přehled_body!$E$1:$ED$1,0)),)="",,IF(IFERROR(INDEX(Přehled_body!$E$3:$ED$130,MATCH(Tabulka!$AI8,Přehled_body!$A$3:$A$130,0),MATCH(Tabulka!N$2,Přehled_body!$E$1:$ED$1,0)),)=0,0.00000000001,IFERROR(INDEX(Přehled_body!$E$3:$ED$130,MATCH(Tabulka!$AI8,Přehled_body!$A$3:$A$130,0),MATCH(Tabulka!N$2,Přehled_body!$E$1:$ED$1,0)),)))</f>
        <v>0</v>
      </c>
      <c r="O8" s="139">
        <f>IF(IFERROR(INDEX(Přehled_body!$E$3:$ED$130,MATCH(Tabulka!$AI8,Přehled_body!$A$3:$A$130,0),MATCH(Tabulka!O$2,Přehled_body!$E$1:$ED$1,0)),)="",,IF(IFERROR(INDEX(Přehled_body!$E$3:$ED$130,MATCH(Tabulka!$AI8,Přehled_body!$A$3:$A$130,0),MATCH(Tabulka!O$2,Přehled_body!$E$1:$ED$1,0)),)=0,0.00000000001,IFERROR(INDEX(Přehled_body!$E$3:$ED$130,MATCH(Tabulka!$AI8,Přehled_body!$A$3:$A$130,0),MATCH(Tabulka!O$2,Přehled_body!$E$1:$ED$1,0)),)))</f>
        <v>0</v>
      </c>
      <c r="P8" s="139">
        <f>IF(IFERROR(INDEX(Přehled_body!$E$3:$ED$130,MATCH(Tabulka!$AI8,Přehled_body!$A$3:$A$130,0),MATCH(Tabulka!P$2,Přehled_body!$E$1:$ED$1,0)),)="",,IF(IFERROR(INDEX(Přehled_body!$E$3:$ED$130,MATCH(Tabulka!$AI8,Přehled_body!$A$3:$A$130,0),MATCH(Tabulka!P$2,Přehled_body!$E$1:$ED$1,0)),)=0,0.00000000001,IFERROR(INDEX(Přehled_body!$E$3:$ED$130,MATCH(Tabulka!$AI8,Přehled_body!$A$3:$A$130,0),MATCH(Tabulka!P$2,Přehled_body!$E$1:$ED$1,0)),)))</f>
        <v>0</v>
      </c>
      <c r="Q8" s="139">
        <f>IF(IFERROR(INDEX(Přehled_body!$E$3:$ED$130,MATCH(Tabulka!$AI8,Přehled_body!$A$3:$A$130,0),MATCH(Tabulka!Q$2,Přehled_body!$E$1:$ED$1,0)),)="",,IF(IFERROR(INDEX(Přehled_body!$E$3:$ED$130,MATCH(Tabulka!$AI8,Přehled_body!$A$3:$A$130,0),MATCH(Tabulka!Q$2,Přehled_body!$E$1:$ED$1,0)),)=0,0.00000000001,IFERROR(INDEX(Přehled_body!$E$3:$ED$130,MATCH(Tabulka!$AI8,Přehled_body!$A$3:$A$130,0),MATCH(Tabulka!Q$2,Přehled_body!$E$1:$ED$1,0)),)))</f>
        <v>0</v>
      </c>
      <c r="R8" s="139">
        <f>IF(IFERROR(INDEX(Přehled_body!$E$3:$ED$130,MATCH(Tabulka!$AI8,Přehled_body!$A$3:$A$130,0),MATCH(Tabulka!R$2,Přehled_body!$E$1:$ED$1,0)),)="",,IF(IFERROR(INDEX(Přehled_body!$E$3:$ED$130,MATCH(Tabulka!$AI8,Přehled_body!$A$3:$A$130,0),MATCH(Tabulka!R$2,Přehled_body!$E$1:$ED$1,0)),)=0,0.00000000001,IFERROR(INDEX(Přehled_body!$E$3:$ED$130,MATCH(Tabulka!$AI8,Přehled_body!$A$3:$A$130,0),MATCH(Tabulka!R$2,Přehled_body!$E$1:$ED$1,0)),)))</f>
        <v>0</v>
      </c>
      <c r="S8" s="139">
        <f>IF(IFERROR(INDEX(Přehled_body!$E$3:$ED$130,MATCH(Tabulka!$AI8,Přehled_body!$A$3:$A$130,0),MATCH(Tabulka!S$2,Přehled_body!$E$1:$ED$1,0)),)="",,IF(IFERROR(INDEX(Přehled_body!$E$3:$ED$130,MATCH(Tabulka!$AI8,Přehled_body!$A$3:$A$130,0),MATCH(Tabulka!S$2,Přehled_body!$E$1:$ED$1,0)),)=0,0.00000000001,IFERROR(INDEX(Přehled_body!$E$3:$ED$130,MATCH(Tabulka!$AI8,Přehled_body!$A$3:$A$130,0),MATCH(Tabulka!S$2,Přehled_body!$E$1:$ED$1,0)),)))</f>
        <v>0</v>
      </c>
      <c r="T8" s="139">
        <f>IF(IFERROR(INDEX(Přehled_body!$E$3:$ED$130,MATCH(Tabulka!$AI8,Přehled_body!$A$3:$A$130,0),MATCH(Tabulka!T$2,Přehled_body!$E$1:$ED$1,0)),)="",,IF(IFERROR(INDEX(Přehled_body!$E$3:$ED$130,MATCH(Tabulka!$AI8,Přehled_body!$A$3:$A$130,0),MATCH(Tabulka!T$2,Přehled_body!$E$1:$ED$1,0)),)=0,0.00000000001,IFERROR(INDEX(Přehled_body!$E$3:$ED$130,MATCH(Tabulka!$AI8,Přehled_body!$A$3:$A$130,0),MATCH(Tabulka!T$2,Přehled_body!$E$1:$ED$1,0)),)))</f>
        <v>0</v>
      </c>
      <c r="U8" s="139">
        <f>IF(IFERROR(INDEX(Přehled_body!$E$3:$ED$130,MATCH(Tabulka!$AI8,Přehled_body!$A$3:$A$130,0),MATCH(Tabulka!U$2,Přehled_body!$E$1:$ED$1,0)),)="",,IF(IFERROR(INDEX(Přehled_body!$E$3:$ED$130,MATCH(Tabulka!$AI8,Přehled_body!$A$3:$A$130,0),MATCH(Tabulka!U$2,Přehled_body!$E$1:$ED$1,0)),)=0,0.00000000001,IFERROR(INDEX(Přehled_body!$E$3:$ED$130,MATCH(Tabulka!$AI8,Přehled_body!$A$3:$A$130,0),MATCH(Tabulka!U$2,Přehled_body!$E$1:$ED$1,0)),)))</f>
        <v>0</v>
      </c>
      <c r="V8" s="139">
        <f>IF(IFERROR(INDEX(Přehled_body!$E$3:$ED$130,MATCH(Tabulka!$AI8,Přehled_body!$A$3:$A$130,0),MATCH(Tabulka!V$2,Přehled_body!$E$1:$ED$1,0)),)="",,IF(IFERROR(INDEX(Přehled_body!$E$3:$ED$130,MATCH(Tabulka!$AI8,Přehled_body!$A$3:$A$130,0),MATCH(Tabulka!V$2,Přehled_body!$E$1:$ED$1,0)),)=0,0.00000000001,IFERROR(INDEX(Přehled_body!$E$3:$ED$130,MATCH(Tabulka!$AI8,Přehled_body!$A$3:$A$130,0),MATCH(Tabulka!V$2,Přehled_body!$E$1:$ED$1,0)),)))</f>
        <v>0</v>
      </c>
      <c r="W8" s="139">
        <f>IF(IFERROR(INDEX(Přehled_body!$E$3:$ED$130,MATCH(Tabulka!$AI8,Přehled_body!$A$3:$A$130,0),MATCH(Tabulka!W$2,Přehled_body!$E$1:$ED$1,0)),)="",,IF(IFERROR(INDEX(Přehled_body!$E$3:$ED$130,MATCH(Tabulka!$AI8,Přehled_body!$A$3:$A$130,0),MATCH(Tabulka!W$2,Přehled_body!$E$1:$ED$1,0)),)=0,0.00000000001,IFERROR(INDEX(Přehled_body!$E$3:$ED$130,MATCH(Tabulka!$AI8,Přehled_body!$A$3:$A$130,0),MATCH(Tabulka!W$2,Přehled_body!$E$1:$ED$1,0)),)))</f>
        <v>0</v>
      </c>
      <c r="X8" s="139">
        <f>IF(IFERROR(INDEX(Přehled_body!$E$3:$ED$130,MATCH(Tabulka!$AI8,Přehled_body!$A$3:$A$130,0),MATCH(Tabulka!X$2,Přehled_body!$E$1:$ED$1,0)),)="",,IF(IFERROR(INDEX(Přehled_body!$E$3:$ED$130,MATCH(Tabulka!$AI8,Přehled_body!$A$3:$A$130,0),MATCH(Tabulka!X$2,Přehled_body!$E$1:$ED$1,0)),)=0,0.00000000001,IFERROR(INDEX(Přehled_body!$E$3:$ED$130,MATCH(Tabulka!$AI8,Přehled_body!$A$3:$A$130,0),MATCH(Tabulka!X$2,Přehled_body!$E$1:$ED$1,0)),)))</f>
        <v>0</v>
      </c>
      <c r="Y8" s="139">
        <f>IF(IFERROR(INDEX(Přehled_body!$E$3:$ED$130,MATCH(Tabulka!$AI8,Přehled_body!$A$3:$A$130,0),MATCH(Tabulka!Y$2,Přehled_body!$E$1:$ED$1,0)),)="",,IF(IFERROR(INDEX(Přehled_body!$E$3:$ED$130,MATCH(Tabulka!$AI8,Přehled_body!$A$3:$A$130,0),MATCH(Tabulka!Y$2,Přehled_body!$E$1:$ED$1,0)),)=0,0.00000000001,IFERROR(INDEX(Přehled_body!$E$3:$ED$130,MATCH(Tabulka!$AI8,Přehled_body!$A$3:$A$130,0),MATCH(Tabulka!Y$2,Přehled_body!$E$1:$ED$1,0)),)))</f>
        <v>0</v>
      </c>
      <c r="Z8" s="139">
        <f>IF(IFERROR(INDEX(Přehled_body!$E$3:$ED$130,MATCH(Tabulka!$AI8,Přehled_body!$A$3:$A$130,0),MATCH(Tabulka!Z$2,Přehled_body!$E$1:$ED$1,0)),)="",,IF(IFERROR(INDEX(Přehled_body!$E$3:$ED$130,MATCH(Tabulka!$AI8,Přehled_body!$A$3:$A$130,0),MATCH(Tabulka!Z$2,Přehled_body!$E$1:$ED$1,0)),)=0,0.00000000001,IFERROR(INDEX(Přehled_body!$E$3:$ED$130,MATCH(Tabulka!$AI8,Přehled_body!$A$3:$A$130,0),MATCH(Tabulka!Z$2,Přehled_body!$E$1:$ED$1,0)),)))</f>
        <v>0</v>
      </c>
      <c r="AA8" s="139">
        <f>IF(IFERROR(INDEX(Přehled_body!$E$3:$ED$130,MATCH(Tabulka!$AI8,Přehled_body!$A$3:$A$130,0),MATCH(Tabulka!AA$2,Přehled_body!$E$1:$ED$1,0)),)="",,IF(IFERROR(INDEX(Přehled_body!$E$3:$ED$130,MATCH(Tabulka!$AI8,Přehled_body!$A$3:$A$130,0),MATCH(Tabulka!AA$2,Přehled_body!$E$1:$ED$1,0)),)=0,0.00000000001,IFERROR(INDEX(Přehled_body!$E$3:$ED$130,MATCH(Tabulka!$AI8,Přehled_body!$A$3:$A$130,0),MATCH(Tabulka!AA$2,Přehled_body!$E$1:$ED$1,0)),)))</f>
        <v>0</v>
      </c>
      <c r="AB8" s="139">
        <f>IF(IFERROR(INDEX(Přehled_body!$E$3:$ED$130,MATCH(Tabulka!$AI8,Přehled_body!$A$3:$A$130,0),MATCH(Tabulka!AB$2,Přehled_body!$E$1:$ED$1,0)),)="",,IF(IFERROR(INDEX(Přehled_body!$E$3:$ED$130,MATCH(Tabulka!$AI8,Přehled_body!$A$3:$A$130,0),MATCH(Tabulka!AB$2,Přehled_body!$E$1:$ED$1,0)),)=0,0.00000000001,IFERROR(INDEX(Přehled_body!$E$3:$ED$130,MATCH(Tabulka!$AI8,Přehled_body!$A$3:$A$130,0),MATCH(Tabulka!AB$2,Přehled_body!$E$1:$ED$1,0)),)))</f>
        <v>0</v>
      </c>
      <c r="AC8" s="139">
        <f>IF(IFERROR(INDEX(Přehled_body!$E$3:$ED$130,MATCH(Tabulka!$AI8,Přehled_body!$A$3:$A$130,0),MATCH(Tabulka!AC$2,Přehled_body!$E$1:$ED$1,0)),)="",,IF(IFERROR(INDEX(Přehled_body!$E$3:$ED$130,MATCH(Tabulka!$AI8,Přehled_body!$A$3:$A$130,0),MATCH(Tabulka!AC$2,Přehled_body!$E$1:$ED$1,0)),)=0,0.00000000001,IFERROR(INDEX(Přehled_body!$E$3:$ED$130,MATCH(Tabulka!$AI8,Přehled_body!$A$3:$A$130,0),MATCH(Tabulka!AC$2,Přehled_body!$E$1:$ED$1,0)),)))</f>
        <v>0</v>
      </c>
      <c r="AD8" s="139">
        <f>IF(IFERROR(INDEX(Přehled_body!$E$3:$ED$130,MATCH(Tabulka!$AI8,Přehled_body!$A$3:$A$130,0),MATCH(Tabulka!AD$2,Přehled_body!$E$1:$ED$1,0)),)="",,IF(IFERROR(INDEX(Přehled_body!$E$3:$ED$130,MATCH(Tabulka!$AI8,Přehled_body!$A$3:$A$130,0),MATCH(Tabulka!AD$2,Přehled_body!$E$1:$ED$1,0)),)=0,0.00000000001,IFERROR(INDEX(Přehled_body!$E$3:$ED$130,MATCH(Tabulka!$AI8,Přehled_body!$A$3:$A$130,0),MATCH(Tabulka!AD$2,Přehled_body!$E$1:$ED$1,0)),)))</f>
        <v>0</v>
      </c>
      <c r="AE8" s="76">
        <f>IF(SUM($D$4:$AD$8)&lt;1,-90000,SUM(D8:AD8))</f>
        <v>-90000</v>
      </c>
      <c r="AF8" s="67"/>
      <c r="AG8" s="8"/>
      <c r="AI8" t="str">
        <f>CONCATENATE($B$5," ",$B$6,C8)</f>
        <v>Jiří FialaPoč. kol</v>
      </c>
    </row>
    <row r="9" spans="1:35" ht="14.4" thickTop="1">
      <c r="A9" s="64"/>
      <c r="B9" s="77"/>
      <c r="C9" s="77" t="s">
        <v>23</v>
      </c>
      <c r="D9" s="78">
        <f>IF(IFERROR(INDEX(Přehled_body!$E$3:$ED$130,MATCH(Tabulka!$AI9,Přehled_body!$A$3:$A$130,0),MATCH(Tabulka!D$2,Přehled_body!$E$1:$ED$1,0)),)="",,IF(IFERROR(INDEX(Přehled_body!$E$3:$ED$130,MATCH(Tabulka!$AI9,Přehled_body!$A$3:$A$130,0),MATCH(Tabulka!D$2,Přehled_body!$E$1:$ED$1,0)),)=0,0.00000000001,IFERROR(INDEX(Přehled_body!$E$3:$ED$130,MATCH(Tabulka!$AI9,Přehled_body!$A$3:$A$130,0),MATCH(Tabulka!D$2,Přehled_body!$E$1:$ED$1,0)),)))</f>
        <v>1</v>
      </c>
      <c r="E9" s="79">
        <f>IF(IFERROR(INDEX(Přehled_body!$E$3:$ED$130,MATCH(Tabulka!$AI9,Přehled_body!$A$3:$A$130,0),MATCH(Tabulka!E$2,Přehled_body!$E$1:$ED$1,0)),)="",,IF(IFERROR(INDEX(Přehled_body!$E$3:$ED$130,MATCH(Tabulka!$AI9,Přehled_body!$A$3:$A$130,0),MATCH(Tabulka!E$2,Přehled_body!$E$1:$ED$1,0)),)=0,0.00000000001,IFERROR(INDEX(Přehled_body!$E$3:$ED$130,MATCH(Tabulka!$AI9,Přehled_body!$A$3:$A$130,0),MATCH(Tabulka!E$2,Přehled_body!$E$1:$ED$1,0)),)))</f>
        <v>1</v>
      </c>
      <c r="F9" s="79">
        <f>IF(IFERROR(INDEX(Přehled_body!$E$3:$ED$130,MATCH(Tabulka!$AI9,Přehled_body!$A$3:$A$130,0),MATCH(Tabulka!F$2,Přehled_body!$E$1:$ED$1,0)),)="",,IF(IFERROR(INDEX(Přehled_body!$E$3:$ED$130,MATCH(Tabulka!$AI9,Přehled_body!$A$3:$A$130,0),MATCH(Tabulka!F$2,Přehled_body!$E$1:$ED$1,0)),)=0,0.00000000001,IFERROR(INDEX(Přehled_body!$E$3:$ED$130,MATCH(Tabulka!$AI9,Přehled_body!$A$3:$A$130,0),MATCH(Tabulka!F$2,Přehled_body!$E$1:$ED$1,0)),)))</f>
        <v>9.9999999999999994E-12</v>
      </c>
      <c r="G9" s="79">
        <f>IF(IFERROR(INDEX(Přehled_body!$E$3:$ED$130,MATCH(Tabulka!$AI9,Přehled_body!$A$3:$A$130,0),MATCH(Tabulka!G$2,Přehled_body!$E$1:$ED$1,0)),)="",,IF(IFERROR(INDEX(Přehled_body!$E$3:$ED$130,MATCH(Tabulka!$AI9,Přehled_body!$A$3:$A$130,0),MATCH(Tabulka!G$2,Přehled_body!$E$1:$ED$1,0)),)=0,0.00000000001,IFERROR(INDEX(Přehled_body!$E$3:$ED$130,MATCH(Tabulka!$AI9,Přehled_body!$A$3:$A$130,0),MATCH(Tabulka!G$2,Přehled_body!$E$1:$ED$1,0)),)))</f>
        <v>1</v>
      </c>
      <c r="H9" s="79">
        <f>IF(IFERROR(INDEX(Přehled_body!$E$3:$ED$130,MATCH(Tabulka!$AI9,Přehled_body!$A$3:$A$130,0),MATCH(Tabulka!H$2,Přehled_body!$E$1:$ED$1,0)),)="",,IF(IFERROR(INDEX(Přehled_body!$E$3:$ED$130,MATCH(Tabulka!$AI9,Přehled_body!$A$3:$A$130,0),MATCH(Tabulka!H$2,Přehled_body!$E$1:$ED$1,0)),)=0,0.00000000001,IFERROR(INDEX(Přehled_body!$E$3:$ED$130,MATCH(Tabulka!$AI9,Přehled_body!$A$3:$A$130,0),MATCH(Tabulka!H$2,Přehled_body!$E$1:$ED$1,0)),)))</f>
        <v>1</v>
      </c>
      <c r="I9" s="79">
        <f>IF(IFERROR(INDEX(Přehled_body!$E$3:$ED$130,MATCH(Tabulka!$AI9,Přehled_body!$A$3:$A$130,0),MATCH(Tabulka!I$2,Přehled_body!$E$1:$ED$1,0)),)="",,IF(IFERROR(INDEX(Přehled_body!$E$3:$ED$130,MATCH(Tabulka!$AI9,Přehled_body!$A$3:$A$130,0),MATCH(Tabulka!I$2,Přehled_body!$E$1:$ED$1,0)),)=0,0.00000000001,IFERROR(INDEX(Přehled_body!$E$3:$ED$130,MATCH(Tabulka!$AI9,Přehled_body!$A$3:$A$130,0),MATCH(Tabulka!I$2,Přehled_body!$E$1:$ED$1,0)),)))</f>
        <v>9.9999999999999994E-12</v>
      </c>
      <c r="J9" s="79">
        <f>IF(IFERROR(INDEX(Přehled_body!$E$3:$ED$130,MATCH(Tabulka!$AI9,Přehled_body!$A$3:$A$130,0),MATCH(Tabulka!J$2,Přehled_body!$E$1:$ED$1,0)),)="",,IF(IFERROR(INDEX(Přehled_body!$E$3:$ED$130,MATCH(Tabulka!$AI9,Přehled_body!$A$3:$A$130,0),MATCH(Tabulka!J$2,Přehled_body!$E$1:$ED$1,0)),)=0,0.00000000001,IFERROR(INDEX(Přehled_body!$E$3:$ED$130,MATCH(Tabulka!$AI9,Přehled_body!$A$3:$A$130,0),MATCH(Tabulka!J$2,Přehled_body!$E$1:$ED$1,0)),)))</f>
        <v>9.9999999999999994E-12</v>
      </c>
      <c r="K9" s="79">
        <f>IF(IFERROR(INDEX(Přehled_body!$E$3:$ED$130,MATCH(Tabulka!$AI9,Přehled_body!$A$3:$A$130,0),MATCH(Tabulka!K$2,Přehled_body!$E$1:$ED$1,0)),)="",,IF(IFERROR(INDEX(Přehled_body!$E$3:$ED$130,MATCH(Tabulka!$AI9,Přehled_body!$A$3:$A$130,0),MATCH(Tabulka!K$2,Přehled_body!$E$1:$ED$1,0)),)=0,0.00000000001,IFERROR(INDEX(Přehled_body!$E$3:$ED$130,MATCH(Tabulka!$AI9,Přehled_body!$A$3:$A$130,0),MATCH(Tabulka!K$2,Přehled_body!$E$1:$ED$1,0)),)))</f>
        <v>0</v>
      </c>
      <c r="L9" s="79">
        <f>IF(IFERROR(INDEX(Přehled_body!$E$3:$ED$130,MATCH(Tabulka!$AI9,Přehled_body!$A$3:$A$130,0),MATCH(Tabulka!L$2,Přehled_body!$E$1:$ED$1,0)),)="",,IF(IFERROR(INDEX(Přehled_body!$E$3:$ED$130,MATCH(Tabulka!$AI9,Přehled_body!$A$3:$A$130,0),MATCH(Tabulka!L$2,Přehled_body!$E$1:$ED$1,0)),)=0,0.00000000001,IFERROR(INDEX(Přehled_body!$E$3:$ED$130,MATCH(Tabulka!$AI9,Přehled_body!$A$3:$A$130,0),MATCH(Tabulka!L$2,Přehled_body!$E$1:$ED$1,0)),)))</f>
        <v>9.9999999999999994E-12</v>
      </c>
      <c r="M9" s="79">
        <f>IF(IFERROR(INDEX(Přehled_body!$E$3:$ED$130,MATCH(Tabulka!$AI9,Přehled_body!$A$3:$A$130,0),MATCH(Tabulka!M$2,Přehled_body!$E$1:$ED$1,0)),)="",,IF(IFERROR(INDEX(Přehled_body!$E$3:$ED$130,MATCH(Tabulka!$AI9,Přehled_body!$A$3:$A$130,0),MATCH(Tabulka!M$2,Přehled_body!$E$1:$ED$1,0)),)=0,0.00000000001,IFERROR(INDEX(Přehled_body!$E$3:$ED$130,MATCH(Tabulka!$AI9,Přehled_body!$A$3:$A$130,0),MATCH(Tabulka!M$2,Přehled_body!$E$1:$ED$1,0)),)))</f>
        <v>3</v>
      </c>
      <c r="N9" s="79">
        <f>IF(IFERROR(INDEX(Přehled_body!$E$3:$ED$130,MATCH(Tabulka!$AI9,Přehled_body!$A$3:$A$130,0),MATCH(Tabulka!N$2,Přehled_body!$E$1:$ED$1,0)),)="",,IF(IFERROR(INDEX(Přehled_body!$E$3:$ED$130,MATCH(Tabulka!$AI9,Přehled_body!$A$3:$A$130,0),MATCH(Tabulka!N$2,Přehled_body!$E$1:$ED$1,0)),)=0,0.00000000001,IFERROR(INDEX(Přehled_body!$E$3:$ED$130,MATCH(Tabulka!$AI9,Přehled_body!$A$3:$A$130,0),MATCH(Tabulka!N$2,Přehled_body!$E$1:$ED$1,0)),)))</f>
        <v>9.9999999999999994E-12</v>
      </c>
      <c r="O9" s="79">
        <f>IF(IFERROR(INDEX(Přehled_body!$E$3:$ED$130,MATCH(Tabulka!$AI9,Přehled_body!$A$3:$A$130,0),MATCH(Tabulka!O$2,Přehled_body!$E$1:$ED$1,0)),)="",,IF(IFERROR(INDEX(Přehled_body!$E$3:$ED$130,MATCH(Tabulka!$AI9,Přehled_body!$A$3:$A$130,0),MATCH(Tabulka!O$2,Přehled_body!$E$1:$ED$1,0)),)=0,0.00000000001,IFERROR(INDEX(Přehled_body!$E$3:$ED$130,MATCH(Tabulka!$AI9,Přehled_body!$A$3:$A$130,0),MATCH(Tabulka!O$2,Přehled_body!$E$1:$ED$1,0)),)))</f>
        <v>0</v>
      </c>
      <c r="P9" s="79">
        <f>IF(IFERROR(INDEX(Přehled_body!$E$3:$ED$130,MATCH(Tabulka!$AI9,Přehled_body!$A$3:$A$130,0),MATCH(Tabulka!P$2,Přehled_body!$E$1:$ED$1,0)),)="",,IF(IFERROR(INDEX(Přehled_body!$E$3:$ED$130,MATCH(Tabulka!$AI9,Přehled_body!$A$3:$A$130,0),MATCH(Tabulka!P$2,Přehled_body!$E$1:$ED$1,0)),)=0,0.00000000001,IFERROR(INDEX(Přehled_body!$E$3:$ED$130,MATCH(Tabulka!$AI9,Přehled_body!$A$3:$A$130,0),MATCH(Tabulka!P$2,Přehled_body!$E$1:$ED$1,0)),)))</f>
        <v>0</v>
      </c>
      <c r="Q9" s="79">
        <f>IF(IFERROR(INDEX(Přehled_body!$E$3:$ED$130,MATCH(Tabulka!$AI9,Přehled_body!$A$3:$A$130,0),MATCH(Tabulka!Q$2,Přehled_body!$E$1:$ED$1,0)),)="",,IF(IFERROR(INDEX(Přehled_body!$E$3:$ED$130,MATCH(Tabulka!$AI9,Přehled_body!$A$3:$A$130,0),MATCH(Tabulka!Q$2,Přehled_body!$E$1:$ED$1,0)),)=0,0.00000000001,IFERROR(INDEX(Přehled_body!$E$3:$ED$130,MATCH(Tabulka!$AI9,Přehled_body!$A$3:$A$130,0),MATCH(Tabulka!Q$2,Přehled_body!$E$1:$ED$1,0)),)))</f>
        <v>0</v>
      </c>
      <c r="R9" s="79">
        <f>IF(IFERROR(INDEX(Přehled_body!$E$3:$ED$130,MATCH(Tabulka!$AI9,Přehled_body!$A$3:$A$130,0),MATCH(Tabulka!R$2,Přehled_body!$E$1:$ED$1,0)),)="",,IF(IFERROR(INDEX(Přehled_body!$E$3:$ED$130,MATCH(Tabulka!$AI9,Přehled_body!$A$3:$A$130,0),MATCH(Tabulka!R$2,Přehled_body!$E$1:$ED$1,0)),)=0,0.00000000001,IFERROR(INDEX(Přehled_body!$E$3:$ED$130,MATCH(Tabulka!$AI9,Přehled_body!$A$3:$A$130,0),MATCH(Tabulka!R$2,Přehled_body!$E$1:$ED$1,0)),)))</f>
        <v>0</v>
      </c>
      <c r="S9" s="79">
        <f>IF(IFERROR(INDEX(Přehled_body!$E$3:$ED$130,MATCH(Tabulka!$AI9,Přehled_body!$A$3:$A$130,0),MATCH(Tabulka!S$2,Přehled_body!$E$1:$ED$1,0)),)="",,IF(IFERROR(INDEX(Přehled_body!$E$3:$ED$130,MATCH(Tabulka!$AI9,Přehled_body!$A$3:$A$130,0),MATCH(Tabulka!S$2,Přehled_body!$E$1:$ED$1,0)),)=0,0.00000000001,IFERROR(INDEX(Přehled_body!$E$3:$ED$130,MATCH(Tabulka!$AI9,Přehled_body!$A$3:$A$130,0),MATCH(Tabulka!S$2,Přehled_body!$E$1:$ED$1,0)),)))</f>
        <v>0</v>
      </c>
      <c r="T9" s="79">
        <f>IF(IFERROR(INDEX(Přehled_body!$E$3:$ED$130,MATCH(Tabulka!$AI9,Přehled_body!$A$3:$A$130,0),MATCH(Tabulka!T$2,Přehled_body!$E$1:$ED$1,0)),)="",,IF(IFERROR(INDEX(Přehled_body!$E$3:$ED$130,MATCH(Tabulka!$AI9,Přehled_body!$A$3:$A$130,0),MATCH(Tabulka!T$2,Přehled_body!$E$1:$ED$1,0)),)=0,0.00000000001,IFERROR(INDEX(Přehled_body!$E$3:$ED$130,MATCH(Tabulka!$AI9,Přehled_body!$A$3:$A$130,0),MATCH(Tabulka!T$2,Přehled_body!$E$1:$ED$1,0)),)))</f>
        <v>0</v>
      </c>
      <c r="U9" s="79">
        <f>IF(IFERROR(INDEX(Přehled_body!$E$3:$ED$130,MATCH(Tabulka!$AI9,Přehled_body!$A$3:$A$130,0),MATCH(Tabulka!U$2,Přehled_body!$E$1:$ED$1,0)),)="",,IF(IFERROR(INDEX(Přehled_body!$E$3:$ED$130,MATCH(Tabulka!$AI9,Přehled_body!$A$3:$A$130,0),MATCH(Tabulka!U$2,Přehled_body!$E$1:$ED$1,0)),)=0,0.00000000001,IFERROR(INDEX(Přehled_body!$E$3:$ED$130,MATCH(Tabulka!$AI9,Přehled_body!$A$3:$A$130,0),MATCH(Tabulka!U$2,Přehled_body!$E$1:$ED$1,0)),)))</f>
        <v>0</v>
      </c>
      <c r="V9" s="79">
        <f>IF(IFERROR(INDEX(Přehled_body!$E$3:$ED$130,MATCH(Tabulka!$AI9,Přehled_body!$A$3:$A$130,0),MATCH(Tabulka!V$2,Přehled_body!$E$1:$ED$1,0)),)="",,IF(IFERROR(INDEX(Přehled_body!$E$3:$ED$130,MATCH(Tabulka!$AI9,Přehled_body!$A$3:$A$130,0),MATCH(Tabulka!V$2,Přehled_body!$E$1:$ED$1,0)),)=0,0.00000000001,IFERROR(INDEX(Přehled_body!$E$3:$ED$130,MATCH(Tabulka!$AI9,Přehled_body!$A$3:$A$130,0),MATCH(Tabulka!V$2,Přehled_body!$E$1:$ED$1,0)),)))</f>
        <v>0</v>
      </c>
      <c r="W9" s="79">
        <f>IF(IFERROR(INDEX(Přehled_body!$E$3:$ED$130,MATCH(Tabulka!$AI9,Přehled_body!$A$3:$A$130,0),MATCH(Tabulka!W$2,Přehled_body!$E$1:$ED$1,0)),)="",,IF(IFERROR(INDEX(Přehled_body!$E$3:$ED$130,MATCH(Tabulka!$AI9,Přehled_body!$A$3:$A$130,0),MATCH(Tabulka!W$2,Přehled_body!$E$1:$ED$1,0)),)=0,0.00000000001,IFERROR(INDEX(Přehled_body!$E$3:$ED$130,MATCH(Tabulka!$AI9,Přehled_body!$A$3:$A$130,0),MATCH(Tabulka!W$2,Přehled_body!$E$1:$ED$1,0)),)))</f>
        <v>0</v>
      </c>
      <c r="X9" s="79">
        <f>IF(IFERROR(INDEX(Přehled_body!$E$3:$ED$130,MATCH(Tabulka!$AI9,Přehled_body!$A$3:$A$130,0),MATCH(Tabulka!X$2,Přehled_body!$E$1:$ED$1,0)),)="",,IF(IFERROR(INDEX(Přehled_body!$E$3:$ED$130,MATCH(Tabulka!$AI9,Přehled_body!$A$3:$A$130,0),MATCH(Tabulka!X$2,Přehled_body!$E$1:$ED$1,0)),)=0,0.00000000001,IFERROR(INDEX(Přehled_body!$E$3:$ED$130,MATCH(Tabulka!$AI9,Přehled_body!$A$3:$A$130,0),MATCH(Tabulka!X$2,Přehled_body!$E$1:$ED$1,0)),)))</f>
        <v>0</v>
      </c>
      <c r="Y9" s="79">
        <f>IF(IFERROR(INDEX(Přehled_body!$E$3:$ED$130,MATCH(Tabulka!$AI9,Přehled_body!$A$3:$A$130,0),MATCH(Tabulka!Y$2,Přehled_body!$E$1:$ED$1,0)),)="",,IF(IFERROR(INDEX(Přehled_body!$E$3:$ED$130,MATCH(Tabulka!$AI9,Přehled_body!$A$3:$A$130,0),MATCH(Tabulka!Y$2,Přehled_body!$E$1:$ED$1,0)),)=0,0.00000000001,IFERROR(INDEX(Přehled_body!$E$3:$ED$130,MATCH(Tabulka!$AI9,Přehled_body!$A$3:$A$130,0),MATCH(Tabulka!Y$2,Přehled_body!$E$1:$ED$1,0)),)))</f>
        <v>0</v>
      </c>
      <c r="Z9" s="79">
        <f>IF(IFERROR(INDEX(Přehled_body!$E$3:$ED$130,MATCH(Tabulka!$AI9,Přehled_body!$A$3:$A$130,0),MATCH(Tabulka!Z$2,Přehled_body!$E$1:$ED$1,0)),)="",,IF(IFERROR(INDEX(Přehled_body!$E$3:$ED$130,MATCH(Tabulka!$AI9,Přehled_body!$A$3:$A$130,0),MATCH(Tabulka!Z$2,Přehled_body!$E$1:$ED$1,0)),)=0,0.00000000001,IFERROR(INDEX(Přehled_body!$E$3:$ED$130,MATCH(Tabulka!$AI9,Přehled_body!$A$3:$A$130,0),MATCH(Tabulka!Z$2,Přehled_body!$E$1:$ED$1,0)),)))</f>
        <v>0</v>
      </c>
      <c r="AA9" s="79">
        <f>IF(IFERROR(INDEX(Přehled_body!$E$3:$ED$130,MATCH(Tabulka!$AI9,Přehled_body!$A$3:$A$130,0),MATCH(Tabulka!AA$2,Přehled_body!$E$1:$ED$1,0)),)="",,IF(IFERROR(INDEX(Přehled_body!$E$3:$ED$130,MATCH(Tabulka!$AI9,Přehled_body!$A$3:$A$130,0),MATCH(Tabulka!AA$2,Přehled_body!$E$1:$ED$1,0)),)=0,0.00000000001,IFERROR(INDEX(Přehled_body!$E$3:$ED$130,MATCH(Tabulka!$AI9,Přehled_body!$A$3:$A$130,0),MATCH(Tabulka!AA$2,Přehled_body!$E$1:$ED$1,0)),)))</f>
        <v>0</v>
      </c>
      <c r="AB9" s="79">
        <f>IF(IFERROR(INDEX(Přehled_body!$E$3:$ED$130,MATCH(Tabulka!$AI9,Přehled_body!$A$3:$A$130,0),MATCH(Tabulka!AB$2,Přehled_body!$E$1:$ED$1,0)),)="",,IF(IFERROR(INDEX(Přehled_body!$E$3:$ED$130,MATCH(Tabulka!$AI9,Přehled_body!$A$3:$A$130,0),MATCH(Tabulka!AB$2,Přehled_body!$E$1:$ED$1,0)),)=0,0.00000000001,IFERROR(INDEX(Přehled_body!$E$3:$ED$130,MATCH(Tabulka!$AI9,Přehled_body!$A$3:$A$130,0),MATCH(Tabulka!AB$2,Přehled_body!$E$1:$ED$1,0)),)))</f>
        <v>0</v>
      </c>
      <c r="AC9" s="79">
        <f>IF(IFERROR(INDEX(Přehled_body!$E$3:$ED$130,MATCH(Tabulka!$AI9,Přehled_body!$A$3:$A$130,0),MATCH(Tabulka!AC$2,Přehled_body!$E$1:$ED$1,0)),)="",,IF(IFERROR(INDEX(Přehled_body!$E$3:$ED$130,MATCH(Tabulka!$AI9,Přehled_body!$A$3:$A$130,0),MATCH(Tabulka!AC$2,Přehled_body!$E$1:$ED$1,0)),)=0,0.00000000001,IFERROR(INDEX(Přehled_body!$E$3:$ED$130,MATCH(Tabulka!$AI9,Přehled_body!$A$3:$A$130,0),MATCH(Tabulka!AC$2,Přehled_body!$E$1:$ED$1,0)),)))</f>
        <v>0</v>
      </c>
      <c r="AD9" s="79">
        <f>IF(IFERROR(INDEX(Přehled_body!$E$3:$ED$130,MATCH(Tabulka!$AI9,Přehled_body!$A$3:$A$130,0),MATCH(Tabulka!AD$2,Přehled_body!$E$1:$ED$1,0)),)="",,IF(IFERROR(INDEX(Přehled_body!$E$3:$ED$130,MATCH(Tabulka!$AI9,Přehled_body!$A$3:$A$130,0),MATCH(Tabulka!AD$2,Přehled_body!$E$1:$ED$1,0)),)=0,0.00000000001,IFERROR(INDEX(Přehled_body!$E$3:$ED$130,MATCH(Tabulka!$AI9,Přehled_body!$A$3:$A$130,0),MATCH(Tabulka!AD$2,Přehled_body!$E$1:$ED$1,0)),)))</f>
        <v>0</v>
      </c>
      <c r="AE9" s="80">
        <f>IF(SUM($D$9:$AD$13)&lt;1,-90000,SUM(D9:AD9))</f>
        <v>7.00000000005</v>
      </c>
      <c r="AF9" s="81"/>
      <c r="AG9" s="8"/>
      <c r="AI9" t="str">
        <f>CONCATENATE($B$10," ",$B$11,C9)</f>
        <v>Libor HruškaVýhry</v>
      </c>
    </row>
    <row r="10" spans="1:35" ht="13.8">
      <c r="A10" s="64" t="str">
        <f>CONCATENATE(B10," ",B11)</f>
        <v>Libor Hruška</v>
      </c>
      <c r="B10" s="82" t="s">
        <v>8</v>
      </c>
      <c r="C10" s="82" t="s">
        <v>24</v>
      </c>
      <c r="D10" s="83">
        <f>IF(IFERROR(INDEX(Přehled_body!$E$3:$ED$130,MATCH(Tabulka!$AI10,Přehled_body!$A$3:$A$130,0),MATCH(Tabulka!D$2,Přehled_body!$E$1:$ED$1,0)),)="",,IF(IFERROR(INDEX(Přehled_body!$E$3:$ED$130,MATCH(Tabulka!$AI10,Přehled_body!$A$3:$A$130,0),MATCH(Tabulka!D$2,Přehled_body!$E$1:$ED$1,0)),)=0,0.00000000001,IFERROR(INDEX(Přehled_body!$E$3:$ED$130,MATCH(Tabulka!$AI10,Přehled_body!$A$3:$A$130,0),MATCH(Tabulka!D$2,Přehled_body!$E$1:$ED$1,0)),)))</f>
        <v>9.9999999999999994E-12</v>
      </c>
      <c r="E10" s="84">
        <f>IF(IFERROR(INDEX(Přehled_body!$E$3:$ED$130,MATCH(Tabulka!$AI10,Přehled_body!$A$3:$A$130,0),MATCH(Tabulka!E$2,Přehled_body!$E$1:$ED$1,0)),)="",,IF(IFERROR(INDEX(Přehled_body!$E$3:$ED$130,MATCH(Tabulka!$AI10,Přehled_body!$A$3:$A$130,0),MATCH(Tabulka!E$2,Přehled_body!$E$1:$ED$1,0)),)=0,0.00000000001,IFERROR(INDEX(Přehled_body!$E$3:$ED$130,MATCH(Tabulka!$AI10,Přehled_body!$A$3:$A$130,0),MATCH(Tabulka!E$2,Přehled_body!$E$1:$ED$1,0)),)))</f>
        <v>9.9999999999999994E-12</v>
      </c>
      <c r="F10" s="84">
        <f>IF(IFERROR(INDEX(Přehled_body!$E$3:$ED$130,MATCH(Tabulka!$AI10,Přehled_body!$A$3:$A$130,0),MATCH(Tabulka!F$2,Přehled_body!$E$1:$ED$1,0)),)="",,IF(IFERROR(INDEX(Přehled_body!$E$3:$ED$130,MATCH(Tabulka!$AI10,Přehled_body!$A$3:$A$130,0),MATCH(Tabulka!F$2,Přehled_body!$E$1:$ED$1,0)),)=0,0.00000000001,IFERROR(INDEX(Přehled_body!$E$3:$ED$130,MATCH(Tabulka!$AI10,Přehled_body!$A$3:$A$130,0),MATCH(Tabulka!F$2,Přehled_body!$E$1:$ED$1,0)),)))</f>
        <v>1</v>
      </c>
      <c r="G10" s="84">
        <f>IF(IFERROR(INDEX(Přehled_body!$E$3:$ED$130,MATCH(Tabulka!$AI10,Přehled_body!$A$3:$A$130,0),MATCH(Tabulka!G$2,Přehled_body!$E$1:$ED$1,0)),)="",,IF(IFERROR(INDEX(Přehled_body!$E$3:$ED$130,MATCH(Tabulka!$AI10,Přehled_body!$A$3:$A$130,0),MATCH(Tabulka!G$2,Přehled_body!$E$1:$ED$1,0)),)=0,0.00000000001,IFERROR(INDEX(Přehled_body!$E$3:$ED$130,MATCH(Tabulka!$AI10,Přehled_body!$A$3:$A$130,0),MATCH(Tabulka!G$2,Přehled_body!$E$1:$ED$1,0)),)))</f>
        <v>1</v>
      </c>
      <c r="H10" s="84">
        <f>IF(IFERROR(INDEX(Přehled_body!$E$3:$ED$130,MATCH(Tabulka!$AI10,Přehled_body!$A$3:$A$130,0),MATCH(Tabulka!H$2,Přehled_body!$E$1:$ED$1,0)),)="",,IF(IFERROR(INDEX(Přehled_body!$E$3:$ED$130,MATCH(Tabulka!$AI10,Přehled_body!$A$3:$A$130,0),MATCH(Tabulka!H$2,Přehled_body!$E$1:$ED$1,0)),)=0,0.00000000001,IFERROR(INDEX(Přehled_body!$E$3:$ED$130,MATCH(Tabulka!$AI10,Přehled_body!$A$3:$A$130,0),MATCH(Tabulka!H$2,Přehled_body!$E$1:$ED$1,0)),)))</f>
        <v>1</v>
      </c>
      <c r="I10" s="84">
        <f>IF(IFERROR(INDEX(Přehled_body!$E$3:$ED$130,MATCH(Tabulka!$AI10,Přehled_body!$A$3:$A$130,0),MATCH(Tabulka!I$2,Přehled_body!$E$1:$ED$1,0)),)="",,IF(IFERROR(INDEX(Přehled_body!$E$3:$ED$130,MATCH(Tabulka!$AI10,Přehled_body!$A$3:$A$130,0),MATCH(Tabulka!I$2,Přehled_body!$E$1:$ED$1,0)),)=0,0.00000000001,IFERROR(INDEX(Přehled_body!$E$3:$ED$130,MATCH(Tabulka!$AI10,Přehled_body!$A$3:$A$130,0),MATCH(Tabulka!I$2,Přehled_body!$E$1:$ED$1,0)),)))</f>
        <v>9.9999999999999994E-12</v>
      </c>
      <c r="J10" s="84">
        <f>IF(IFERROR(INDEX(Přehled_body!$E$3:$ED$130,MATCH(Tabulka!$AI10,Přehled_body!$A$3:$A$130,0),MATCH(Tabulka!J$2,Přehled_body!$E$1:$ED$1,0)),)="",,IF(IFERROR(INDEX(Přehled_body!$E$3:$ED$130,MATCH(Tabulka!$AI10,Přehled_body!$A$3:$A$130,0),MATCH(Tabulka!J$2,Přehled_body!$E$1:$ED$1,0)),)=0,0.00000000001,IFERROR(INDEX(Přehled_body!$E$3:$ED$130,MATCH(Tabulka!$AI10,Přehled_body!$A$3:$A$130,0),MATCH(Tabulka!J$2,Přehled_body!$E$1:$ED$1,0)),)))</f>
        <v>9.9999999999999994E-12</v>
      </c>
      <c r="K10" s="84">
        <f>IF(IFERROR(INDEX(Přehled_body!$E$3:$ED$130,MATCH(Tabulka!$AI10,Přehled_body!$A$3:$A$130,0),MATCH(Tabulka!K$2,Přehled_body!$E$1:$ED$1,0)),)="",,IF(IFERROR(INDEX(Přehled_body!$E$3:$ED$130,MATCH(Tabulka!$AI10,Přehled_body!$A$3:$A$130,0),MATCH(Tabulka!K$2,Přehled_body!$E$1:$ED$1,0)),)=0,0.00000000001,IFERROR(INDEX(Přehled_body!$E$3:$ED$130,MATCH(Tabulka!$AI10,Přehled_body!$A$3:$A$130,0),MATCH(Tabulka!K$2,Přehled_body!$E$1:$ED$1,0)),)))</f>
        <v>0</v>
      </c>
      <c r="L10" s="84">
        <f>IF(IFERROR(INDEX(Přehled_body!$E$3:$ED$130,MATCH(Tabulka!$AI10,Přehled_body!$A$3:$A$130,0),MATCH(Tabulka!L$2,Přehled_body!$E$1:$ED$1,0)),)="",,IF(IFERROR(INDEX(Přehled_body!$E$3:$ED$130,MATCH(Tabulka!$AI10,Přehled_body!$A$3:$A$130,0),MATCH(Tabulka!L$2,Přehled_body!$E$1:$ED$1,0)),)=0,0.00000000001,IFERROR(INDEX(Přehled_body!$E$3:$ED$130,MATCH(Tabulka!$AI10,Přehled_body!$A$3:$A$130,0),MATCH(Tabulka!L$2,Přehled_body!$E$1:$ED$1,0)),)))</f>
        <v>9.9999999999999994E-12</v>
      </c>
      <c r="M10" s="84">
        <f>IF(IFERROR(INDEX(Přehled_body!$E$3:$ED$130,MATCH(Tabulka!$AI10,Přehled_body!$A$3:$A$130,0),MATCH(Tabulka!M$2,Přehled_body!$E$1:$ED$1,0)),)="",,IF(IFERROR(INDEX(Přehled_body!$E$3:$ED$130,MATCH(Tabulka!$AI10,Přehled_body!$A$3:$A$130,0),MATCH(Tabulka!M$2,Přehled_body!$E$1:$ED$1,0)),)=0,0.00000000001,IFERROR(INDEX(Přehled_body!$E$3:$ED$130,MATCH(Tabulka!$AI10,Přehled_body!$A$3:$A$130,0),MATCH(Tabulka!M$2,Přehled_body!$E$1:$ED$1,0)),)))</f>
        <v>9.9999999999999994E-12</v>
      </c>
      <c r="N10" s="84">
        <f>IF(IFERROR(INDEX(Přehled_body!$E$3:$ED$130,MATCH(Tabulka!$AI10,Přehled_body!$A$3:$A$130,0),MATCH(Tabulka!N$2,Přehled_body!$E$1:$ED$1,0)),)="",,IF(IFERROR(INDEX(Přehled_body!$E$3:$ED$130,MATCH(Tabulka!$AI10,Přehled_body!$A$3:$A$130,0),MATCH(Tabulka!N$2,Přehled_body!$E$1:$ED$1,0)),)=0,0.00000000001,IFERROR(INDEX(Přehled_body!$E$3:$ED$130,MATCH(Tabulka!$AI10,Přehled_body!$A$3:$A$130,0),MATCH(Tabulka!N$2,Přehled_body!$E$1:$ED$1,0)),)))</f>
        <v>9.9999999999999994E-12</v>
      </c>
      <c r="O10" s="84">
        <f>IF(IFERROR(INDEX(Přehled_body!$E$3:$ED$130,MATCH(Tabulka!$AI10,Přehled_body!$A$3:$A$130,0),MATCH(Tabulka!O$2,Přehled_body!$E$1:$ED$1,0)),)="",,IF(IFERROR(INDEX(Přehled_body!$E$3:$ED$130,MATCH(Tabulka!$AI10,Přehled_body!$A$3:$A$130,0),MATCH(Tabulka!O$2,Přehled_body!$E$1:$ED$1,0)),)=0,0.00000000001,IFERROR(INDEX(Přehled_body!$E$3:$ED$130,MATCH(Tabulka!$AI10,Přehled_body!$A$3:$A$130,0),MATCH(Tabulka!O$2,Přehled_body!$E$1:$ED$1,0)),)))</f>
        <v>0</v>
      </c>
      <c r="P10" s="84">
        <f>IF(IFERROR(INDEX(Přehled_body!$E$3:$ED$130,MATCH(Tabulka!$AI10,Přehled_body!$A$3:$A$130,0),MATCH(Tabulka!P$2,Přehled_body!$E$1:$ED$1,0)),)="",,IF(IFERROR(INDEX(Přehled_body!$E$3:$ED$130,MATCH(Tabulka!$AI10,Přehled_body!$A$3:$A$130,0),MATCH(Tabulka!P$2,Přehled_body!$E$1:$ED$1,0)),)=0,0.00000000001,IFERROR(INDEX(Přehled_body!$E$3:$ED$130,MATCH(Tabulka!$AI10,Přehled_body!$A$3:$A$130,0),MATCH(Tabulka!P$2,Přehled_body!$E$1:$ED$1,0)),)))</f>
        <v>0</v>
      </c>
      <c r="Q10" s="84">
        <f>IF(IFERROR(INDEX(Přehled_body!$E$3:$ED$130,MATCH(Tabulka!$AI10,Přehled_body!$A$3:$A$130,0),MATCH(Tabulka!Q$2,Přehled_body!$E$1:$ED$1,0)),)="",,IF(IFERROR(INDEX(Přehled_body!$E$3:$ED$130,MATCH(Tabulka!$AI10,Přehled_body!$A$3:$A$130,0),MATCH(Tabulka!Q$2,Přehled_body!$E$1:$ED$1,0)),)=0,0.00000000001,IFERROR(INDEX(Přehled_body!$E$3:$ED$130,MATCH(Tabulka!$AI10,Přehled_body!$A$3:$A$130,0),MATCH(Tabulka!Q$2,Přehled_body!$E$1:$ED$1,0)),)))</f>
        <v>0</v>
      </c>
      <c r="R10" s="84">
        <f>IF(IFERROR(INDEX(Přehled_body!$E$3:$ED$130,MATCH(Tabulka!$AI10,Přehled_body!$A$3:$A$130,0),MATCH(Tabulka!R$2,Přehled_body!$E$1:$ED$1,0)),)="",,IF(IFERROR(INDEX(Přehled_body!$E$3:$ED$130,MATCH(Tabulka!$AI10,Přehled_body!$A$3:$A$130,0),MATCH(Tabulka!R$2,Přehled_body!$E$1:$ED$1,0)),)=0,0.00000000001,IFERROR(INDEX(Přehled_body!$E$3:$ED$130,MATCH(Tabulka!$AI10,Přehled_body!$A$3:$A$130,0),MATCH(Tabulka!R$2,Přehled_body!$E$1:$ED$1,0)),)))</f>
        <v>0</v>
      </c>
      <c r="S10" s="84">
        <f>IF(IFERROR(INDEX(Přehled_body!$E$3:$ED$130,MATCH(Tabulka!$AI10,Přehled_body!$A$3:$A$130,0),MATCH(Tabulka!S$2,Přehled_body!$E$1:$ED$1,0)),)="",,IF(IFERROR(INDEX(Přehled_body!$E$3:$ED$130,MATCH(Tabulka!$AI10,Přehled_body!$A$3:$A$130,0),MATCH(Tabulka!S$2,Přehled_body!$E$1:$ED$1,0)),)=0,0.00000000001,IFERROR(INDEX(Přehled_body!$E$3:$ED$130,MATCH(Tabulka!$AI10,Přehled_body!$A$3:$A$130,0),MATCH(Tabulka!S$2,Přehled_body!$E$1:$ED$1,0)),)))</f>
        <v>0</v>
      </c>
      <c r="T10" s="84">
        <f>IF(IFERROR(INDEX(Přehled_body!$E$3:$ED$130,MATCH(Tabulka!$AI10,Přehled_body!$A$3:$A$130,0),MATCH(Tabulka!T$2,Přehled_body!$E$1:$ED$1,0)),)="",,IF(IFERROR(INDEX(Přehled_body!$E$3:$ED$130,MATCH(Tabulka!$AI10,Přehled_body!$A$3:$A$130,0),MATCH(Tabulka!T$2,Přehled_body!$E$1:$ED$1,0)),)=0,0.00000000001,IFERROR(INDEX(Přehled_body!$E$3:$ED$130,MATCH(Tabulka!$AI10,Přehled_body!$A$3:$A$130,0),MATCH(Tabulka!T$2,Přehled_body!$E$1:$ED$1,0)),)))</f>
        <v>0</v>
      </c>
      <c r="U10" s="84">
        <f>IF(IFERROR(INDEX(Přehled_body!$E$3:$ED$130,MATCH(Tabulka!$AI10,Přehled_body!$A$3:$A$130,0),MATCH(Tabulka!U$2,Přehled_body!$E$1:$ED$1,0)),)="",,IF(IFERROR(INDEX(Přehled_body!$E$3:$ED$130,MATCH(Tabulka!$AI10,Přehled_body!$A$3:$A$130,0),MATCH(Tabulka!U$2,Přehled_body!$E$1:$ED$1,0)),)=0,0.00000000001,IFERROR(INDEX(Přehled_body!$E$3:$ED$130,MATCH(Tabulka!$AI10,Přehled_body!$A$3:$A$130,0),MATCH(Tabulka!U$2,Přehled_body!$E$1:$ED$1,0)),)))</f>
        <v>0</v>
      </c>
      <c r="V10" s="84">
        <f>IF(IFERROR(INDEX(Přehled_body!$E$3:$ED$130,MATCH(Tabulka!$AI10,Přehled_body!$A$3:$A$130,0),MATCH(Tabulka!V$2,Přehled_body!$E$1:$ED$1,0)),)="",,IF(IFERROR(INDEX(Přehled_body!$E$3:$ED$130,MATCH(Tabulka!$AI10,Přehled_body!$A$3:$A$130,0),MATCH(Tabulka!V$2,Přehled_body!$E$1:$ED$1,0)),)=0,0.00000000001,IFERROR(INDEX(Přehled_body!$E$3:$ED$130,MATCH(Tabulka!$AI10,Přehled_body!$A$3:$A$130,0),MATCH(Tabulka!V$2,Přehled_body!$E$1:$ED$1,0)),)))</f>
        <v>0</v>
      </c>
      <c r="W10" s="84">
        <f>IF(IFERROR(INDEX(Přehled_body!$E$3:$ED$130,MATCH(Tabulka!$AI10,Přehled_body!$A$3:$A$130,0),MATCH(Tabulka!W$2,Přehled_body!$E$1:$ED$1,0)),)="",,IF(IFERROR(INDEX(Přehled_body!$E$3:$ED$130,MATCH(Tabulka!$AI10,Přehled_body!$A$3:$A$130,0),MATCH(Tabulka!W$2,Přehled_body!$E$1:$ED$1,0)),)=0,0.00000000001,IFERROR(INDEX(Přehled_body!$E$3:$ED$130,MATCH(Tabulka!$AI10,Přehled_body!$A$3:$A$130,0),MATCH(Tabulka!W$2,Přehled_body!$E$1:$ED$1,0)),)))</f>
        <v>0</v>
      </c>
      <c r="X10" s="84">
        <f>IF(IFERROR(INDEX(Přehled_body!$E$3:$ED$130,MATCH(Tabulka!$AI10,Přehled_body!$A$3:$A$130,0),MATCH(Tabulka!X$2,Přehled_body!$E$1:$ED$1,0)),)="",,IF(IFERROR(INDEX(Přehled_body!$E$3:$ED$130,MATCH(Tabulka!$AI10,Přehled_body!$A$3:$A$130,0),MATCH(Tabulka!X$2,Přehled_body!$E$1:$ED$1,0)),)=0,0.00000000001,IFERROR(INDEX(Přehled_body!$E$3:$ED$130,MATCH(Tabulka!$AI10,Přehled_body!$A$3:$A$130,0),MATCH(Tabulka!X$2,Přehled_body!$E$1:$ED$1,0)),)))</f>
        <v>0</v>
      </c>
      <c r="Y10" s="84">
        <f>IF(IFERROR(INDEX(Přehled_body!$E$3:$ED$130,MATCH(Tabulka!$AI10,Přehled_body!$A$3:$A$130,0),MATCH(Tabulka!Y$2,Přehled_body!$E$1:$ED$1,0)),)="",,IF(IFERROR(INDEX(Přehled_body!$E$3:$ED$130,MATCH(Tabulka!$AI10,Přehled_body!$A$3:$A$130,0),MATCH(Tabulka!Y$2,Přehled_body!$E$1:$ED$1,0)),)=0,0.00000000001,IFERROR(INDEX(Přehled_body!$E$3:$ED$130,MATCH(Tabulka!$AI10,Přehled_body!$A$3:$A$130,0),MATCH(Tabulka!Y$2,Přehled_body!$E$1:$ED$1,0)),)))</f>
        <v>0</v>
      </c>
      <c r="Z10" s="84">
        <f>IF(IFERROR(INDEX(Přehled_body!$E$3:$ED$130,MATCH(Tabulka!$AI10,Přehled_body!$A$3:$A$130,0),MATCH(Tabulka!Z$2,Přehled_body!$E$1:$ED$1,0)),)="",,IF(IFERROR(INDEX(Přehled_body!$E$3:$ED$130,MATCH(Tabulka!$AI10,Přehled_body!$A$3:$A$130,0),MATCH(Tabulka!Z$2,Přehled_body!$E$1:$ED$1,0)),)=0,0.00000000001,IFERROR(INDEX(Přehled_body!$E$3:$ED$130,MATCH(Tabulka!$AI10,Přehled_body!$A$3:$A$130,0),MATCH(Tabulka!Z$2,Přehled_body!$E$1:$ED$1,0)),)))</f>
        <v>0</v>
      </c>
      <c r="AA10" s="84">
        <f>IF(IFERROR(INDEX(Přehled_body!$E$3:$ED$130,MATCH(Tabulka!$AI10,Přehled_body!$A$3:$A$130,0),MATCH(Tabulka!AA$2,Přehled_body!$E$1:$ED$1,0)),)="",,IF(IFERROR(INDEX(Přehled_body!$E$3:$ED$130,MATCH(Tabulka!$AI10,Přehled_body!$A$3:$A$130,0),MATCH(Tabulka!AA$2,Přehled_body!$E$1:$ED$1,0)),)=0,0.00000000001,IFERROR(INDEX(Přehled_body!$E$3:$ED$130,MATCH(Tabulka!$AI10,Přehled_body!$A$3:$A$130,0),MATCH(Tabulka!AA$2,Přehled_body!$E$1:$ED$1,0)),)))</f>
        <v>0</v>
      </c>
      <c r="AB10" s="84">
        <f>IF(IFERROR(INDEX(Přehled_body!$E$3:$ED$130,MATCH(Tabulka!$AI10,Přehled_body!$A$3:$A$130,0),MATCH(Tabulka!AB$2,Přehled_body!$E$1:$ED$1,0)),)="",,IF(IFERROR(INDEX(Přehled_body!$E$3:$ED$130,MATCH(Tabulka!$AI10,Přehled_body!$A$3:$A$130,0),MATCH(Tabulka!AB$2,Přehled_body!$E$1:$ED$1,0)),)=0,0.00000000001,IFERROR(INDEX(Přehled_body!$E$3:$ED$130,MATCH(Tabulka!$AI10,Přehled_body!$A$3:$A$130,0),MATCH(Tabulka!AB$2,Přehled_body!$E$1:$ED$1,0)),)))</f>
        <v>0</v>
      </c>
      <c r="AC10" s="84">
        <f>IF(IFERROR(INDEX(Přehled_body!$E$3:$ED$130,MATCH(Tabulka!$AI10,Přehled_body!$A$3:$A$130,0),MATCH(Tabulka!AC$2,Přehled_body!$E$1:$ED$1,0)),)="",,IF(IFERROR(INDEX(Přehled_body!$E$3:$ED$130,MATCH(Tabulka!$AI10,Přehled_body!$A$3:$A$130,0),MATCH(Tabulka!AC$2,Přehled_body!$E$1:$ED$1,0)),)=0,0.00000000001,IFERROR(INDEX(Přehled_body!$E$3:$ED$130,MATCH(Tabulka!$AI10,Přehled_body!$A$3:$A$130,0),MATCH(Tabulka!AC$2,Přehled_body!$E$1:$ED$1,0)),)))</f>
        <v>0</v>
      </c>
      <c r="AD10" s="84">
        <f>IF(IFERROR(INDEX(Přehled_body!$E$3:$ED$130,MATCH(Tabulka!$AI10,Přehled_body!$A$3:$A$130,0),MATCH(Tabulka!AD$2,Přehled_body!$E$1:$ED$1,0)),)="",,IF(IFERROR(INDEX(Přehled_body!$E$3:$ED$130,MATCH(Tabulka!$AI10,Přehled_body!$A$3:$A$130,0),MATCH(Tabulka!AD$2,Přehled_body!$E$1:$ED$1,0)),)=0,0.00000000001,IFERROR(INDEX(Přehled_body!$E$3:$ED$130,MATCH(Tabulka!$AI10,Přehled_body!$A$3:$A$130,0),MATCH(Tabulka!AD$2,Přehled_body!$E$1:$ED$1,0)),)))</f>
        <v>0</v>
      </c>
      <c r="AE10" s="85">
        <f>IF(SUM($D$9:$AD$13)&lt;1,-90000,SUM(D10:AD10))</f>
        <v>3.00000000007</v>
      </c>
      <c r="AF10" s="140">
        <f>IF(AE13&gt;0.9,SUM(AE9-AE10)+0.00000001,0)</f>
        <v>4.0000000099799999</v>
      </c>
      <c r="AG10" s="8"/>
      <c r="AI10" t="str">
        <f>CONCATENATE($B$10," ",$B$11,C10)</f>
        <v>Libor HruškaProhry</v>
      </c>
    </row>
    <row r="11" spans="1:35" ht="13.8">
      <c r="A11" s="64" t="str">
        <f>CONCATENATE(B11," ",B10)</f>
        <v>Hruška Libor</v>
      </c>
      <c r="B11" s="82" t="s">
        <v>9</v>
      </c>
      <c r="C11" s="82" t="s">
        <v>39</v>
      </c>
      <c r="D11" s="83">
        <f>IF(IFERROR(INDEX(Přehled_body!$E$3:$ED$130,MATCH(Tabulka!$AI11,Přehled_body!$A$3:$A$130,0),MATCH(Tabulka!D$2,Přehled_body!$E$1:$ED$1,0)),)="",,IF(IFERROR(INDEX(Přehled_body!$E$3:$ED$130,MATCH(Tabulka!$AI11,Přehled_body!$A$3:$A$130,0),MATCH(Tabulka!D$2,Přehled_body!$E$1:$ED$1,0)),)=0,0.00000000001,IFERROR(INDEX(Přehled_body!$E$3:$ED$130,MATCH(Tabulka!$AI11,Přehled_body!$A$3:$A$130,0),MATCH(Tabulka!D$2,Přehled_body!$E$1:$ED$1,0)),)))</f>
        <v>9.9999999999999994E-12</v>
      </c>
      <c r="E11" s="84">
        <f>IF(IFERROR(INDEX(Přehled_body!$E$3:$ED$130,MATCH(Tabulka!$AI11,Přehled_body!$A$3:$A$130,0),MATCH(Tabulka!E$2,Přehled_body!$E$1:$ED$1,0)),)="",,IF(IFERROR(INDEX(Přehled_body!$E$3:$ED$130,MATCH(Tabulka!$AI11,Přehled_body!$A$3:$A$130,0),MATCH(Tabulka!E$2,Přehled_body!$E$1:$ED$1,0)),)=0,0.00000000001,IFERROR(INDEX(Přehled_body!$E$3:$ED$130,MATCH(Tabulka!$AI11,Přehled_body!$A$3:$A$130,0),MATCH(Tabulka!E$2,Přehled_body!$E$1:$ED$1,0)),)))</f>
        <v>9.9999999999999994E-12</v>
      </c>
      <c r="F11" s="84">
        <f>IF(IFERROR(INDEX(Přehled_body!$E$3:$ED$130,MATCH(Tabulka!$AI11,Přehled_body!$A$3:$A$130,0),MATCH(Tabulka!F$2,Přehled_body!$E$1:$ED$1,0)),)="",,IF(IFERROR(INDEX(Přehled_body!$E$3:$ED$130,MATCH(Tabulka!$AI11,Přehled_body!$A$3:$A$130,0),MATCH(Tabulka!F$2,Přehled_body!$E$1:$ED$1,0)),)=0,0.00000000001,IFERROR(INDEX(Přehled_body!$E$3:$ED$130,MATCH(Tabulka!$AI11,Přehled_body!$A$3:$A$130,0),MATCH(Tabulka!F$2,Přehled_body!$E$1:$ED$1,0)),)))</f>
        <v>1</v>
      </c>
      <c r="G11" s="84">
        <f>IF(IFERROR(INDEX(Přehled_body!$E$3:$ED$130,MATCH(Tabulka!$AI11,Přehled_body!$A$3:$A$130,0),MATCH(Tabulka!G$2,Přehled_body!$E$1:$ED$1,0)),)="",,IF(IFERROR(INDEX(Přehled_body!$E$3:$ED$130,MATCH(Tabulka!$AI11,Přehled_body!$A$3:$A$130,0),MATCH(Tabulka!G$2,Přehled_body!$E$1:$ED$1,0)),)=0,0.00000000001,IFERROR(INDEX(Přehled_body!$E$3:$ED$130,MATCH(Tabulka!$AI11,Přehled_body!$A$3:$A$130,0),MATCH(Tabulka!G$2,Přehled_body!$E$1:$ED$1,0)),)))</f>
        <v>1</v>
      </c>
      <c r="H11" s="84">
        <f>IF(IFERROR(INDEX(Přehled_body!$E$3:$ED$130,MATCH(Tabulka!$AI11,Přehled_body!$A$3:$A$130,0),MATCH(Tabulka!H$2,Přehled_body!$E$1:$ED$1,0)),)="",,IF(IFERROR(INDEX(Přehled_body!$E$3:$ED$130,MATCH(Tabulka!$AI11,Přehled_body!$A$3:$A$130,0),MATCH(Tabulka!H$2,Přehled_body!$E$1:$ED$1,0)),)=0,0.00000000001,IFERROR(INDEX(Přehled_body!$E$3:$ED$130,MATCH(Tabulka!$AI11,Přehled_body!$A$3:$A$130,0),MATCH(Tabulka!H$2,Přehled_body!$E$1:$ED$1,0)),)))</f>
        <v>1</v>
      </c>
      <c r="I11" s="84">
        <f>IF(IFERROR(INDEX(Přehled_body!$E$3:$ED$130,MATCH(Tabulka!$AI11,Přehled_body!$A$3:$A$130,0),MATCH(Tabulka!I$2,Přehled_body!$E$1:$ED$1,0)),)="",,IF(IFERROR(INDEX(Přehled_body!$E$3:$ED$130,MATCH(Tabulka!$AI11,Přehled_body!$A$3:$A$130,0),MATCH(Tabulka!I$2,Přehled_body!$E$1:$ED$1,0)),)=0,0.00000000001,IFERROR(INDEX(Přehled_body!$E$3:$ED$130,MATCH(Tabulka!$AI11,Přehled_body!$A$3:$A$130,0),MATCH(Tabulka!I$2,Přehled_body!$E$1:$ED$1,0)),)))</f>
        <v>9.9999999999999994E-12</v>
      </c>
      <c r="J11" s="84">
        <f>IF(IFERROR(INDEX(Přehled_body!$E$3:$ED$130,MATCH(Tabulka!$AI11,Přehled_body!$A$3:$A$130,0),MATCH(Tabulka!J$2,Přehled_body!$E$1:$ED$1,0)),)="",,IF(IFERROR(INDEX(Přehled_body!$E$3:$ED$130,MATCH(Tabulka!$AI11,Přehled_body!$A$3:$A$130,0),MATCH(Tabulka!J$2,Přehled_body!$E$1:$ED$1,0)),)=0,0.00000000001,IFERROR(INDEX(Přehled_body!$E$3:$ED$130,MATCH(Tabulka!$AI11,Přehled_body!$A$3:$A$130,0),MATCH(Tabulka!J$2,Přehled_body!$E$1:$ED$1,0)),)))</f>
        <v>9.9999999999999994E-12</v>
      </c>
      <c r="K11" s="84">
        <f>IF(IFERROR(INDEX(Přehled_body!$E$3:$ED$130,MATCH(Tabulka!$AI11,Přehled_body!$A$3:$A$130,0),MATCH(Tabulka!K$2,Přehled_body!$E$1:$ED$1,0)),)="",,IF(IFERROR(INDEX(Přehled_body!$E$3:$ED$130,MATCH(Tabulka!$AI11,Přehled_body!$A$3:$A$130,0),MATCH(Tabulka!K$2,Přehled_body!$E$1:$ED$1,0)),)=0,0.00000000001,IFERROR(INDEX(Přehled_body!$E$3:$ED$130,MATCH(Tabulka!$AI11,Přehled_body!$A$3:$A$130,0),MATCH(Tabulka!K$2,Přehled_body!$E$1:$ED$1,0)),)))</f>
        <v>0</v>
      </c>
      <c r="L11" s="84">
        <f>IF(IFERROR(INDEX(Přehled_body!$E$3:$ED$130,MATCH(Tabulka!$AI11,Přehled_body!$A$3:$A$130,0),MATCH(Tabulka!L$2,Přehled_body!$E$1:$ED$1,0)),)="",,IF(IFERROR(INDEX(Přehled_body!$E$3:$ED$130,MATCH(Tabulka!$AI11,Přehled_body!$A$3:$A$130,0),MATCH(Tabulka!L$2,Přehled_body!$E$1:$ED$1,0)),)=0,0.00000000001,IFERROR(INDEX(Přehled_body!$E$3:$ED$130,MATCH(Tabulka!$AI11,Přehled_body!$A$3:$A$130,0),MATCH(Tabulka!L$2,Přehled_body!$E$1:$ED$1,0)),)))</f>
        <v>9.9999999999999994E-12</v>
      </c>
      <c r="M11" s="84">
        <f>IF(IFERROR(INDEX(Přehled_body!$E$3:$ED$130,MATCH(Tabulka!$AI11,Přehled_body!$A$3:$A$130,0),MATCH(Tabulka!M$2,Přehled_body!$E$1:$ED$1,0)),)="",,IF(IFERROR(INDEX(Přehled_body!$E$3:$ED$130,MATCH(Tabulka!$AI11,Přehled_body!$A$3:$A$130,0),MATCH(Tabulka!M$2,Přehled_body!$E$1:$ED$1,0)),)=0,0.00000000001,IFERROR(INDEX(Přehled_body!$E$3:$ED$130,MATCH(Tabulka!$AI11,Přehled_body!$A$3:$A$130,0),MATCH(Tabulka!M$2,Přehled_body!$E$1:$ED$1,0)),)))</f>
        <v>9.9999999999999994E-12</v>
      </c>
      <c r="N11" s="84">
        <f>IF(IFERROR(INDEX(Přehled_body!$E$3:$ED$130,MATCH(Tabulka!$AI11,Přehled_body!$A$3:$A$130,0),MATCH(Tabulka!N$2,Přehled_body!$E$1:$ED$1,0)),)="",,IF(IFERROR(INDEX(Přehled_body!$E$3:$ED$130,MATCH(Tabulka!$AI11,Přehled_body!$A$3:$A$130,0),MATCH(Tabulka!N$2,Přehled_body!$E$1:$ED$1,0)),)=0,0.00000000001,IFERROR(INDEX(Přehled_body!$E$3:$ED$130,MATCH(Tabulka!$AI11,Přehled_body!$A$3:$A$130,0),MATCH(Tabulka!N$2,Přehled_body!$E$1:$ED$1,0)),)))</f>
        <v>9.9999999999999994E-12</v>
      </c>
      <c r="O11" s="84">
        <f>IF(IFERROR(INDEX(Přehled_body!$E$3:$ED$130,MATCH(Tabulka!$AI11,Přehled_body!$A$3:$A$130,0),MATCH(Tabulka!O$2,Přehled_body!$E$1:$ED$1,0)),)="",,IF(IFERROR(INDEX(Přehled_body!$E$3:$ED$130,MATCH(Tabulka!$AI11,Přehled_body!$A$3:$A$130,0),MATCH(Tabulka!O$2,Přehled_body!$E$1:$ED$1,0)),)=0,0.00000000001,IFERROR(INDEX(Přehled_body!$E$3:$ED$130,MATCH(Tabulka!$AI11,Přehled_body!$A$3:$A$130,0),MATCH(Tabulka!O$2,Přehled_body!$E$1:$ED$1,0)),)))</f>
        <v>0</v>
      </c>
      <c r="P11" s="84">
        <f>IF(IFERROR(INDEX(Přehled_body!$E$3:$ED$130,MATCH(Tabulka!$AI11,Přehled_body!$A$3:$A$130,0),MATCH(Tabulka!P$2,Přehled_body!$E$1:$ED$1,0)),)="",,IF(IFERROR(INDEX(Přehled_body!$E$3:$ED$130,MATCH(Tabulka!$AI11,Přehled_body!$A$3:$A$130,0),MATCH(Tabulka!P$2,Přehled_body!$E$1:$ED$1,0)),)=0,0.00000000001,IFERROR(INDEX(Přehled_body!$E$3:$ED$130,MATCH(Tabulka!$AI11,Přehled_body!$A$3:$A$130,0),MATCH(Tabulka!P$2,Přehled_body!$E$1:$ED$1,0)),)))</f>
        <v>0</v>
      </c>
      <c r="Q11" s="84">
        <f>IF(IFERROR(INDEX(Přehled_body!$E$3:$ED$130,MATCH(Tabulka!$AI11,Přehled_body!$A$3:$A$130,0),MATCH(Tabulka!Q$2,Přehled_body!$E$1:$ED$1,0)),)="",,IF(IFERROR(INDEX(Přehled_body!$E$3:$ED$130,MATCH(Tabulka!$AI11,Přehled_body!$A$3:$A$130,0),MATCH(Tabulka!Q$2,Přehled_body!$E$1:$ED$1,0)),)=0,0.00000000001,IFERROR(INDEX(Přehled_body!$E$3:$ED$130,MATCH(Tabulka!$AI11,Přehled_body!$A$3:$A$130,0),MATCH(Tabulka!Q$2,Přehled_body!$E$1:$ED$1,0)),)))</f>
        <v>0</v>
      </c>
      <c r="R11" s="84">
        <f>IF(IFERROR(INDEX(Přehled_body!$E$3:$ED$130,MATCH(Tabulka!$AI11,Přehled_body!$A$3:$A$130,0),MATCH(Tabulka!R$2,Přehled_body!$E$1:$ED$1,0)),)="",,IF(IFERROR(INDEX(Přehled_body!$E$3:$ED$130,MATCH(Tabulka!$AI11,Přehled_body!$A$3:$A$130,0),MATCH(Tabulka!R$2,Přehled_body!$E$1:$ED$1,0)),)=0,0.00000000001,IFERROR(INDEX(Přehled_body!$E$3:$ED$130,MATCH(Tabulka!$AI11,Přehled_body!$A$3:$A$130,0),MATCH(Tabulka!R$2,Přehled_body!$E$1:$ED$1,0)),)))</f>
        <v>0</v>
      </c>
      <c r="S11" s="84">
        <f>IF(IFERROR(INDEX(Přehled_body!$E$3:$ED$130,MATCH(Tabulka!$AI11,Přehled_body!$A$3:$A$130,0),MATCH(Tabulka!S$2,Přehled_body!$E$1:$ED$1,0)),)="",,IF(IFERROR(INDEX(Přehled_body!$E$3:$ED$130,MATCH(Tabulka!$AI11,Přehled_body!$A$3:$A$130,0),MATCH(Tabulka!S$2,Přehled_body!$E$1:$ED$1,0)),)=0,0.00000000001,IFERROR(INDEX(Přehled_body!$E$3:$ED$130,MATCH(Tabulka!$AI11,Přehled_body!$A$3:$A$130,0),MATCH(Tabulka!S$2,Přehled_body!$E$1:$ED$1,0)),)))</f>
        <v>0</v>
      </c>
      <c r="T11" s="84">
        <f>IF(IFERROR(INDEX(Přehled_body!$E$3:$ED$130,MATCH(Tabulka!$AI11,Přehled_body!$A$3:$A$130,0),MATCH(Tabulka!T$2,Přehled_body!$E$1:$ED$1,0)),)="",,IF(IFERROR(INDEX(Přehled_body!$E$3:$ED$130,MATCH(Tabulka!$AI11,Přehled_body!$A$3:$A$130,0),MATCH(Tabulka!T$2,Přehled_body!$E$1:$ED$1,0)),)=0,0.00000000001,IFERROR(INDEX(Přehled_body!$E$3:$ED$130,MATCH(Tabulka!$AI11,Přehled_body!$A$3:$A$130,0),MATCH(Tabulka!T$2,Přehled_body!$E$1:$ED$1,0)),)))</f>
        <v>0</v>
      </c>
      <c r="U11" s="84">
        <f>IF(IFERROR(INDEX(Přehled_body!$E$3:$ED$130,MATCH(Tabulka!$AI11,Přehled_body!$A$3:$A$130,0),MATCH(Tabulka!U$2,Přehled_body!$E$1:$ED$1,0)),)="",,IF(IFERROR(INDEX(Přehled_body!$E$3:$ED$130,MATCH(Tabulka!$AI11,Přehled_body!$A$3:$A$130,0),MATCH(Tabulka!U$2,Přehled_body!$E$1:$ED$1,0)),)=0,0.00000000001,IFERROR(INDEX(Přehled_body!$E$3:$ED$130,MATCH(Tabulka!$AI11,Přehled_body!$A$3:$A$130,0),MATCH(Tabulka!U$2,Přehled_body!$E$1:$ED$1,0)),)))</f>
        <v>0</v>
      </c>
      <c r="V11" s="84">
        <f>IF(IFERROR(INDEX(Přehled_body!$E$3:$ED$130,MATCH(Tabulka!$AI11,Přehled_body!$A$3:$A$130,0),MATCH(Tabulka!V$2,Přehled_body!$E$1:$ED$1,0)),)="",,IF(IFERROR(INDEX(Přehled_body!$E$3:$ED$130,MATCH(Tabulka!$AI11,Přehled_body!$A$3:$A$130,0),MATCH(Tabulka!V$2,Přehled_body!$E$1:$ED$1,0)),)=0,0.00000000001,IFERROR(INDEX(Přehled_body!$E$3:$ED$130,MATCH(Tabulka!$AI11,Přehled_body!$A$3:$A$130,0),MATCH(Tabulka!V$2,Přehled_body!$E$1:$ED$1,0)),)))</f>
        <v>0</v>
      </c>
      <c r="W11" s="84">
        <f>IF(IFERROR(INDEX(Přehled_body!$E$3:$ED$130,MATCH(Tabulka!$AI11,Přehled_body!$A$3:$A$130,0),MATCH(Tabulka!W$2,Přehled_body!$E$1:$ED$1,0)),)="",,IF(IFERROR(INDEX(Přehled_body!$E$3:$ED$130,MATCH(Tabulka!$AI11,Přehled_body!$A$3:$A$130,0),MATCH(Tabulka!W$2,Přehled_body!$E$1:$ED$1,0)),)=0,0.00000000001,IFERROR(INDEX(Přehled_body!$E$3:$ED$130,MATCH(Tabulka!$AI11,Přehled_body!$A$3:$A$130,0),MATCH(Tabulka!W$2,Přehled_body!$E$1:$ED$1,0)),)))</f>
        <v>0</v>
      </c>
      <c r="X11" s="84">
        <f>IF(IFERROR(INDEX(Přehled_body!$E$3:$ED$130,MATCH(Tabulka!$AI11,Přehled_body!$A$3:$A$130,0),MATCH(Tabulka!X$2,Přehled_body!$E$1:$ED$1,0)),)="",,IF(IFERROR(INDEX(Přehled_body!$E$3:$ED$130,MATCH(Tabulka!$AI11,Přehled_body!$A$3:$A$130,0),MATCH(Tabulka!X$2,Přehled_body!$E$1:$ED$1,0)),)=0,0.00000000001,IFERROR(INDEX(Přehled_body!$E$3:$ED$130,MATCH(Tabulka!$AI11,Přehled_body!$A$3:$A$130,0),MATCH(Tabulka!X$2,Přehled_body!$E$1:$ED$1,0)),)))</f>
        <v>0</v>
      </c>
      <c r="Y11" s="84">
        <f>IF(IFERROR(INDEX(Přehled_body!$E$3:$ED$130,MATCH(Tabulka!$AI11,Přehled_body!$A$3:$A$130,0),MATCH(Tabulka!Y$2,Přehled_body!$E$1:$ED$1,0)),)="",,IF(IFERROR(INDEX(Přehled_body!$E$3:$ED$130,MATCH(Tabulka!$AI11,Přehled_body!$A$3:$A$130,0),MATCH(Tabulka!Y$2,Přehled_body!$E$1:$ED$1,0)),)=0,0.00000000001,IFERROR(INDEX(Přehled_body!$E$3:$ED$130,MATCH(Tabulka!$AI11,Přehled_body!$A$3:$A$130,0),MATCH(Tabulka!Y$2,Přehled_body!$E$1:$ED$1,0)),)))</f>
        <v>0</v>
      </c>
      <c r="Z11" s="84">
        <f>IF(IFERROR(INDEX(Přehled_body!$E$3:$ED$130,MATCH(Tabulka!$AI11,Přehled_body!$A$3:$A$130,0),MATCH(Tabulka!Z$2,Přehled_body!$E$1:$ED$1,0)),)="",,IF(IFERROR(INDEX(Přehled_body!$E$3:$ED$130,MATCH(Tabulka!$AI11,Přehled_body!$A$3:$A$130,0),MATCH(Tabulka!Z$2,Přehled_body!$E$1:$ED$1,0)),)=0,0.00000000001,IFERROR(INDEX(Přehled_body!$E$3:$ED$130,MATCH(Tabulka!$AI11,Přehled_body!$A$3:$A$130,0),MATCH(Tabulka!Z$2,Přehled_body!$E$1:$ED$1,0)),)))</f>
        <v>0</v>
      </c>
      <c r="AA11" s="84">
        <f>IF(IFERROR(INDEX(Přehled_body!$E$3:$ED$130,MATCH(Tabulka!$AI11,Přehled_body!$A$3:$A$130,0),MATCH(Tabulka!AA$2,Přehled_body!$E$1:$ED$1,0)),)="",,IF(IFERROR(INDEX(Přehled_body!$E$3:$ED$130,MATCH(Tabulka!$AI11,Přehled_body!$A$3:$A$130,0),MATCH(Tabulka!AA$2,Přehled_body!$E$1:$ED$1,0)),)=0,0.00000000001,IFERROR(INDEX(Přehled_body!$E$3:$ED$130,MATCH(Tabulka!$AI11,Přehled_body!$A$3:$A$130,0),MATCH(Tabulka!AA$2,Přehled_body!$E$1:$ED$1,0)),)))</f>
        <v>0</v>
      </c>
      <c r="AB11" s="84">
        <f>IF(IFERROR(INDEX(Přehled_body!$E$3:$ED$130,MATCH(Tabulka!$AI11,Přehled_body!$A$3:$A$130,0),MATCH(Tabulka!AB$2,Přehled_body!$E$1:$ED$1,0)),)="",,IF(IFERROR(INDEX(Přehled_body!$E$3:$ED$130,MATCH(Tabulka!$AI11,Přehled_body!$A$3:$A$130,0),MATCH(Tabulka!AB$2,Přehled_body!$E$1:$ED$1,0)),)=0,0.00000000001,IFERROR(INDEX(Přehled_body!$E$3:$ED$130,MATCH(Tabulka!$AI11,Přehled_body!$A$3:$A$130,0),MATCH(Tabulka!AB$2,Přehled_body!$E$1:$ED$1,0)),)))</f>
        <v>0</v>
      </c>
      <c r="AC11" s="84">
        <f>IF(IFERROR(INDEX(Přehled_body!$E$3:$ED$130,MATCH(Tabulka!$AI11,Přehled_body!$A$3:$A$130,0),MATCH(Tabulka!AC$2,Přehled_body!$E$1:$ED$1,0)),)="",,IF(IFERROR(INDEX(Přehled_body!$E$3:$ED$130,MATCH(Tabulka!$AI11,Přehled_body!$A$3:$A$130,0),MATCH(Tabulka!AC$2,Přehled_body!$E$1:$ED$1,0)),)=0,0.00000000001,IFERROR(INDEX(Přehled_body!$E$3:$ED$130,MATCH(Tabulka!$AI11,Přehled_body!$A$3:$A$130,0),MATCH(Tabulka!AC$2,Přehled_body!$E$1:$ED$1,0)),)))</f>
        <v>0</v>
      </c>
      <c r="AD11" s="84">
        <f>IF(IFERROR(INDEX(Přehled_body!$E$3:$ED$130,MATCH(Tabulka!$AI11,Přehled_body!$A$3:$A$130,0),MATCH(Tabulka!AD$2,Přehled_body!$E$1:$ED$1,0)),)="",,IF(IFERROR(INDEX(Přehled_body!$E$3:$ED$130,MATCH(Tabulka!$AI11,Přehled_body!$A$3:$A$130,0),MATCH(Tabulka!AD$2,Přehled_body!$E$1:$ED$1,0)),)=0,0.00000000001,IFERROR(INDEX(Přehled_body!$E$3:$ED$130,MATCH(Tabulka!$AI11,Přehled_body!$A$3:$A$130,0),MATCH(Tabulka!AD$2,Přehled_body!$E$1:$ED$1,0)),)))</f>
        <v>0</v>
      </c>
      <c r="AE11" s="85">
        <f>IF(SUM($D$9:$AD$13)&lt;1,-90000,SUM(D11:AD11))</f>
        <v>3.00000000007</v>
      </c>
      <c r="AF11" s="81"/>
      <c r="AG11" s="8"/>
      <c r="AI11" t="str">
        <f>CONCATENATE($B$10," ",$B$11,C11)</f>
        <v>Libor HruškaPlaceno panáků</v>
      </c>
    </row>
    <row r="12" spans="1:35" ht="13.8">
      <c r="A12" s="64"/>
      <c r="B12" s="82"/>
      <c r="C12" s="82" t="s">
        <v>25</v>
      </c>
      <c r="D12" s="83">
        <f>IF(IFERROR(INDEX(Přehled_body!$E$3:$ED$130,MATCH(Tabulka!$AI12,Přehled_body!$A$3:$A$130,0),MATCH(Tabulka!D$2,Přehled_body!$E$1:$ED$1,0)),)="",,IF(IFERROR(INDEX(Přehled_body!$E$3:$ED$130,MATCH(Tabulka!$AI12,Přehled_body!$A$3:$A$130,0),MATCH(Tabulka!D$2,Přehled_body!$E$1:$ED$1,0)),)=0,0.00000000001,IFERROR(INDEX(Přehled_body!$E$3:$ED$130,MATCH(Tabulka!$AI12,Přehled_body!$A$3:$A$130,0),MATCH(Tabulka!D$2,Přehled_body!$E$1:$ED$1,0)),)))</f>
        <v>1</v>
      </c>
      <c r="E12" s="84">
        <f>IF(IFERROR(INDEX(Přehled_body!$E$3:$ED$130,MATCH(Tabulka!$AI12,Přehled_body!$A$3:$A$130,0),MATCH(Tabulka!E$2,Přehled_body!$E$1:$ED$1,0)),)="",,IF(IFERROR(INDEX(Přehled_body!$E$3:$ED$130,MATCH(Tabulka!$AI12,Přehled_body!$A$3:$A$130,0),MATCH(Tabulka!E$2,Přehled_body!$E$1:$ED$1,0)),)=0,0.00000000001,IFERROR(INDEX(Přehled_body!$E$3:$ED$130,MATCH(Tabulka!$AI12,Přehled_body!$A$3:$A$130,0),MATCH(Tabulka!E$2,Přehled_body!$E$1:$ED$1,0)),)))</f>
        <v>9.9999999999999994E-12</v>
      </c>
      <c r="F12" s="84">
        <f>IF(IFERROR(INDEX(Přehled_body!$E$3:$ED$130,MATCH(Tabulka!$AI12,Přehled_body!$A$3:$A$130,0),MATCH(Tabulka!F$2,Přehled_body!$E$1:$ED$1,0)),)="",,IF(IFERROR(INDEX(Přehled_body!$E$3:$ED$130,MATCH(Tabulka!$AI12,Přehled_body!$A$3:$A$130,0),MATCH(Tabulka!F$2,Přehled_body!$E$1:$ED$1,0)),)=0,0.00000000001,IFERROR(INDEX(Přehled_body!$E$3:$ED$130,MATCH(Tabulka!$AI12,Přehled_body!$A$3:$A$130,0),MATCH(Tabulka!F$2,Přehled_body!$E$1:$ED$1,0)),)))</f>
        <v>9.9999999999999994E-12</v>
      </c>
      <c r="G12" s="84">
        <f>IF(IFERROR(INDEX(Přehled_body!$E$3:$ED$130,MATCH(Tabulka!$AI12,Přehled_body!$A$3:$A$130,0),MATCH(Tabulka!G$2,Přehled_body!$E$1:$ED$1,0)),)="",,IF(IFERROR(INDEX(Přehled_body!$E$3:$ED$130,MATCH(Tabulka!$AI12,Přehled_body!$A$3:$A$130,0),MATCH(Tabulka!G$2,Přehled_body!$E$1:$ED$1,0)),)=0,0.00000000001,IFERROR(INDEX(Přehled_body!$E$3:$ED$130,MATCH(Tabulka!$AI12,Přehled_body!$A$3:$A$130,0),MATCH(Tabulka!G$2,Přehled_body!$E$1:$ED$1,0)),)))</f>
        <v>9.9999999999999994E-12</v>
      </c>
      <c r="H12" s="84">
        <f>IF(IFERROR(INDEX(Přehled_body!$E$3:$ED$130,MATCH(Tabulka!$AI12,Přehled_body!$A$3:$A$130,0),MATCH(Tabulka!H$2,Přehled_body!$E$1:$ED$1,0)),)="",,IF(IFERROR(INDEX(Přehled_body!$E$3:$ED$130,MATCH(Tabulka!$AI12,Přehled_body!$A$3:$A$130,0),MATCH(Tabulka!H$2,Přehled_body!$E$1:$ED$1,0)),)=0,0.00000000001,IFERROR(INDEX(Přehled_body!$E$3:$ED$130,MATCH(Tabulka!$AI12,Přehled_body!$A$3:$A$130,0),MATCH(Tabulka!H$2,Přehled_body!$E$1:$ED$1,0)),)))</f>
        <v>9.9999999999999994E-12</v>
      </c>
      <c r="I12" s="84">
        <f>IF(IFERROR(INDEX(Přehled_body!$E$3:$ED$130,MATCH(Tabulka!$AI12,Přehled_body!$A$3:$A$130,0),MATCH(Tabulka!I$2,Přehled_body!$E$1:$ED$1,0)),)="",,IF(IFERROR(INDEX(Přehled_body!$E$3:$ED$130,MATCH(Tabulka!$AI12,Přehled_body!$A$3:$A$130,0),MATCH(Tabulka!I$2,Přehled_body!$E$1:$ED$1,0)),)=0,0.00000000001,IFERROR(INDEX(Přehled_body!$E$3:$ED$130,MATCH(Tabulka!$AI12,Přehled_body!$A$3:$A$130,0),MATCH(Tabulka!I$2,Přehled_body!$E$1:$ED$1,0)),)))</f>
        <v>9.9999999999999994E-12</v>
      </c>
      <c r="J12" s="84">
        <f>IF(IFERROR(INDEX(Přehled_body!$E$3:$ED$130,MATCH(Tabulka!$AI12,Přehled_body!$A$3:$A$130,0),MATCH(Tabulka!J$2,Přehled_body!$E$1:$ED$1,0)),)="",,IF(IFERROR(INDEX(Přehled_body!$E$3:$ED$130,MATCH(Tabulka!$AI12,Přehled_body!$A$3:$A$130,0),MATCH(Tabulka!J$2,Přehled_body!$E$1:$ED$1,0)),)=0,0.00000000001,IFERROR(INDEX(Přehled_body!$E$3:$ED$130,MATCH(Tabulka!$AI12,Přehled_body!$A$3:$A$130,0),MATCH(Tabulka!J$2,Přehled_body!$E$1:$ED$1,0)),)))</f>
        <v>9.9999999999999994E-12</v>
      </c>
      <c r="K12" s="84">
        <f>IF(IFERROR(INDEX(Přehled_body!$E$3:$ED$130,MATCH(Tabulka!$AI12,Přehled_body!$A$3:$A$130,0),MATCH(Tabulka!K$2,Přehled_body!$E$1:$ED$1,0)),)="",,IF(IFERROR(INDEX(Přehled_body!$E$3:$ED$130,MATCH(Tabulka!$AI12,Přehled_body!$A$3:$A$130,0),MATCH(Tabulka!K$2,Přehled_body!$E$1:$ED$1,0)),)=0,0.00000000001,IFERROR(INDEX(Přehled_body!$E$3:$ED$130,MATCH(Tabulka!$AI12,Přehled_body!$A$3:$A$130,0),MATCH(Tabulka!K$2,Přehled_body!$E$1:$ED$1,0)),)))</f>
        <v>0</v>
      </c>
      <c r="L12" s="84">
        <f>IF(IFERROR(INDEX(Přehled_body!$E$3:$ED$130,MATCH(Tabulka!$AI12,Přehled_body!$A$3:$A$130,0),MATCH(Tabulka!L$2,Přehled_body!$E$1:$ED$1,0)),)="",,IF(IFERROR(INDEX(Přehled_body!$E$3:$ED$130,MATCH(Tabulka!$AI12,Přehled_body!$A$3:$A$130,0),MATCH(Tabulka!L$2,Přehled_body!$E$1:$ED$1,0)),)=0,0.00000000001,IFERROR(INDEX(Přehled_body!$E$3:$ED$130,MATCH(Tabulka!$AI12,Přehled_body!$A$3:$A$130,0),MATCH(Tabulka!L$2,Přehled_body!$E$1:$ED$1,0)),)))</f>
        <v>9.9999999999999994E-12</v>
      </c>
      <c r="M12" s="84">
        <f>IF(IFERROR(INDEX(Přehled_body!$E$3:$ED$130,MATCH(Tabulka!$AI12,Přehled_body!$A$3:$A$130,0),MATCH(Tabulka!M$2,Přehled_body!$E$1:$ED$1,0)),)="",,IF(IFERROR(INDEX(Přehled_body!$E$3:$ED$130,MATCH(Tabulka!$AI12,Přehled_body!$A$3:$A$130,0),MATCH(Tabulka!M$2,Přehled_body!$E$1:$ED$1,0)),)=0,0.00000000001,IFERROR(INDEX(Přehled_body!$E$3:$ED$130,MATCH(Tabulka!$AI12,Přehled_body!$A$3:$A$130,0),MATCH(Tabulka!M$2,Přehled_body!$E$1:$ED$1,0)),)))</f>
        <v>9.9999999999999994E-12</v>
      </c>
      <c r="N12" s="84">
        <f>IF(IFERROR(INDEX(Přehled_body!$E$3:$ED$130,MATCH(Tabulka!$AI12,Přehled_body!$A$3:$A$130,0),MATCH(Tabulka!N$2,Přehled_body!$E$1:$ED$1,0)),)="",,IF(IFERROR(INDEX(Přehled_body!$E$3:$ED$130,MATCH(Tabulka!$AI12,Přehled_body!$A$3:$A$130,0),MATCH(Tabulka!N$2,Přehled_body!$E$1:$ED$1,0)),)=0,0.00000000001,IFERROR(INDEX(Přehled_body!$E$3:$ED$130,MATCH(Tabulka!$AI12,Přehled_body!$A$3:$A$130,0),MATCH(Tabulka!N$2,Přehled_body!$E$1:$ED$1,0)),)))</f>
        <v>9.9999999999999994E-12</v>
      </c>
      <c r="O12" s="84">
        <f>IF(IFERROR(INDEX(Přehled_body!$E$3:$ED$130,MATCH(Tabulka!$AI12,Přehled_body!$A$3:$A$130,0),MATCH(Tabulka!O$2,Přehled_body!$E$1:$ED$1,0)),)="",,IF(IFERROR(INDEX(Přehled_body!$E$3:$ED$130,MATCH(Tabulka!$AI12,Přehled_body!$A$3:$A$130,0),MATCH(Tabulka!O$2,Přehled_body!$E$1:$ED$1,0)),)=0,0.00000000001,IFERROR(INDEX(Přehled_body!$E$3:$ED$130,MATCH(Tabulka!$AI12,Přehled_body!$A$3:$A$130,0),MATCH(Tabulka!O$2,Přehled_body!$E$1:$ED$1,0)),)))</f>
        <v>0</v>
      </c>
      <c r="P12" s="84">
        <f>IF(IFERROR(INDEX(Přehled_body!$E$3:$ED$130,MATCH(Tabulka!$AI12,Přehled_body!$A$3:$A$130,0),MATCH(Tabulka!P$2,Přehled_body!$E$1:$ED$1,0)),)="",,IF(IFERROR(INDEX(Přehled_body!$E$3:$ED$130,MATCH(Tabulka!$AI12,Přehled_body!$A$3:$A$130,0),MATCH(Tabulka!P$2,Přehled_body!$E$1:$ED$1,0)),)=0,0.00000000001,IFERROR(INDEX(Přehled_body!$E$3:$ED$130,MATCH(Tabulka!$AI12,Přehled_body!$A$3:$A$130,0),MATCH(Tabulka!P$2,Přehled_body!$E$1:$ED$1,0)),)))</f>
        <v>0</v>
      </c>
      <c r="Q12" s="84">
        <f>IF(IFERROR(INDEX(Přehled_body!$E$3:$ED$130,MATCH(Tabulka!$AI12,Přehled_body!$A$3:$A$130,0),MATCH(Tabulka!Q$2,Přehled_body!$E$1:$ED$1,0)),)="",,IF(IFERROR(INDEX(Přehled_body!$E$3:$ED$130,MATCH(Tabulka!$AI12,Přehled_body!$A$3:$A$130,0),MATCH(Tabulka!Q$2,Přehled_body!$E$1:$ED$1,0)),)=0,0.00000000001,IFERROR(INDEX(Přehled_body!$E$3:$ED$130,MATCH(Tabulka!$AI12,Přehled_body!$A$3:$A$130,0),MATCH(Tabulka!Q$2,Přehled_body!$E$1:$ED$1,0)),)))</f>
        <v>0</v>
      </c>
      <c r="R12" s="84">
        <f>IF(IFERROR(INDEX(Přehled_body!$E$3:$ED$130,MATCH(Tabulka!$AI12,Přehled_body!$A$3:$A$130,0),MATCH(Tabulka!R$2,Přehled_body!$E$1:$ED$1,0)),)="",,IF(IFERROR(INDEX(Přehled_body!$E$3:$ED$130,MATCH(Tabulka!$AI12,Přehled_body!$A$3:$A$130,0),MATCH(Tabulka!R$2,Přehled_body!$E$1:$ED$1,0)),)=0,0.00000000001,IFERROR(INDEX(Přehled_body!$E$3:$ED$130,MATCH(Tabulka!$AI12,Přehled_body!$A$3:$A$130,0),MATCH(Tabulka!R$2,Přehled_body!$E$1:$ED$1,0)),)))</f>
        <v>0</v>
      </c>
      <c r="S12" s="84">
        <f>IF(IFERROR(INDEX(Přehled_body!$E$3:$ED$130,MATCH(Tabulka!$AI12,Přehled_body!$A$3:$A$130,0),MATCH(Tabulka!S$2,Přehled_body!$E$1:$ED$1,0)),)="",,IF(IFERROR(INDEX(Přehled_body!$E$3:$ED$130,MATCH(Tabulka!$AI12,Přehled_body!$A$3:$A$130,0),MATCH(Tabulka!S$2,Přehled_body!$E$1:$ED$1,0)),)=0,0.00000000001,IFERROR(INDEX(Přehled_body!$E$3:$ED$130,MATCH(Tabulka!$AI12,Přehled_body!$A$3:$A$130,0),MATCH(Tabulka!S$2,Přehled_body!$E$1:$ED$1,0)),)))</f>
        <v>0</v>
      </c>
      <c r="T12" s="84">
        <f>IF(IFERROR(INDEX(Přehled_body!$E$3:$ED$130,MATCH(Tabulka!$AI12,Přehled_body!$A$3:$A$130,0),MATCH(Tabulka!T$2,Přehled_body!$E$1:$ED$1,0)),)="",,IF(IFERROR(INDEX(Přehled_body!$E$3:$ED$130,MATCH(Tabulka!$AI12,Přehled_body!$A$3:$A$130,0),MATCH(Tabulka!T$2,Přehled_body!$E$1:$ED$1,0)),)=0,0.00000000001,IFERROR(INDEX(Přehled_body!$E$3:$ED$130,MATCH(Tabulka!$AI12,Přehled_body!$A$3:$A$130,0),MATCH(Tabulka!T$2,Přehled_body!$E$1:$ED$1,0)),)))</f>
        <v>0</v>
      </c>
      <c r="U12" s="84">
        <f>IF(IFERROR(INDEX(Přehled_body!$E$3:$ED$130,MATCH(Tabulka!$AI12,Přehled_body!$A$3:$A$130,0),MATCH(Tabulka!U$2,Přehled_body!$E$1:$ED$1,0)),)="",,IF(IFERROR(INDEX(Přehled_body!$E$3:$ED$130,MATCH(Tabulka!$AI12,Přehled_body!$A$3:$A$130,0),MATCH(Tabulka!U$2,Přehled_body!$E$1:$ED$1,0)),)=0,0.00000000001,IFERROR(INDEX(Přehled_body!$E$3:$ED$130,MATCH(Tabulka!$AI12,Přehled_body!$A$3:$A$130,0),MATCH(Tabulka!U$2,Přehled_body!$E$1:$ED$1,0)),)))</f>
        <v>0</v>
      </c>
      <c r="V12" s="84">
        <f>IF(IFERROR(INDEX(Přehled_body!$E$3:$ED$130,MATCH(Tabulka!$AI12,Přehled_body!$A$3:$A$130,0),MATCH(Tabulka!V$2,Přehled_body!$E$1:$ED$1,0)),)="",,IF(IFERROR(INDEX(Přehled_body!$E$3:$ED$130,MATCH(Tabulka!$AI12,Přehled_body!$A$3:$A$130,0),MATCH(Tabulka!V$2,Přehled_body!$E$1:$ED$1,0)),)=0,0.00000000001,IFERROR(INDEX(Přehled_body!$E$3:$ED$130,MATCH(Tabulka!$AI12,Přehled_body!$A$3:$A$130,0),MATCH(Tabulka!V$2,Přehled_body!$E$1:$ED$1,0)),)))</f>
        <v>0</v>
      </c>
      <c r="W12" s="84">
        <f>IF(IFERROR(INDEX(Přehled_body!$E$3:$ED$130,MATCH(Tabulka!$AI12,Přehled_body!$A$3:$A$130,0),MATCH(Tabulka!W$2,Přehled_body!$E$1:$ED$1,0)),)="",,IF(IFERROR(INDEX(Přehled_body!$E$3:$ED$130,MATCH(Tabulka!$AI12,Přehled_body!$A$3:$A$130,0),MATCH(Tabulka!W$2,Přehled_body!$E$1:$ED$1,0)),)=0,0.00000000001,IFERROR(INDEX(Přehled_body!$E$3:$ED$130,MATCH(Tabulka!$AI12,Přehled_body!$A$3:$A$130,0),MATCH(Tabulka!W$2,Přehled_body!$E$1:$ED$1,0)),)))</f>
        <v>0</v>
      </c>
      <c r="X12" s="84">
        <f>IF(IFERROR(INDEX(Přehled_body!$E$3:$ED$130,MATCH(Tabulka!$AI12,Přehled_body!$A$3:$A$130,0),MATCH(Tabulka!X$2,Přehled_body!$E$1:$ED$1,0)),)="",,IF(IFERROR(INDEX(Přehled_body!$E$3:$ED$130,MATCH(Tabulka!$AI12,Přehled_body!$A$3:$A$130,0),MATCH(Tabulka!X$2,Přehled_body!$E$1:$ED$1,0)),)=0,0.00000000001,IFERROR(INDEX(Přehled_body!$E$3:$ED$130,MATCH(Tabulka!$AI12,Přehled_body!$A$3:$A$130,0),MATCH(Tabulka!X$2,Přehled_body!$E$1:$ED$1,0)),)))</f>
        <v>0</v>
      </c>
      <c r="Y12" s="84">
        <f>IF(IFERROR(INDEX(Přehled_body!$E$3:$ED$130,MATCH(Tabulka!$AI12,Přehled_body!$A$3:$A$130,0),MATCH(Tabulka!Y$2,Přehled_body!$E$1:$ED$1,0)),)="",,IF(IFERROR(INDEX(Přehled_body!$E$3:$ED$130,MATCH(Tabulka!$AI12,Přehled_body!$A$3:$A$130,0),MATCH(Tabulka!Y$2,Přehled_body!$E$1:$ED$1,0)),)=0,0.00000000001,IFERROR(INDEX(Přehled_body!$E$3:$ED$130,MATCH(Tabulka!$AI12,Přehled_body!$A$3:$A$130,0),MATCH(Tabulka!Y$2,Přehled_body!$E$1:$ED$1,0)),)))</f>
        <v>0</v>
      </c>
      <c r="Z12" s="84">
        <f>IF(IFERROR(INDEX(Přehled_body!$E$3:$ED$130,MATCH(Tabulka!$AI12,Přehled_body!$A$3:$A$130,0),MATCH(Tabulka!Z$2,Přehled_body!$E$1:$ED$1,0)),)="",,IF(IFERROR(INDEX(Přehled_body!$E$3:$ED$130,MATCH(Tabulka!$AI12,Přehled_body!$A$3:$A$130,0),MATCH(Tabulka!Z$2,Přehled_body!$E$1:$ED$1,0)),)=0,0.00000000001,IFERROR(INDEX(Přehled_body!$E$3:$ED$130,MATCH(Tabulka!$AI12,Přehled_body!$A$3:$A$130,0),MATCH(Tabulka!Z$2,Přehled_body!$E$1:$ED$1,0)),)))</f>
        <v>0</v>
      </c>
      <c r="AA12" s="84">
        <f>IF(IFERROR(INDEX(Přehled_body!$E$3:$ED$130,MATCH(Tabulka!$AI12,Přehled_body!$A$3:$A$130,0),MATCH(Tabulka!AA$2,Přehled_body!$E$1:$ED$1,0)),)="",,IF(IFERROR(INDEX(Přehled_body!$E$3:$ED$130,MATCH(Tabulka!$AI12,Přehled_body!$A$3:$A$130,0),MATCH(Tabulka!AA$2,Přehled_body!$E$1:$ED$1,0)),)=0,0.00000000001,IFERROR(INDEX(Přehled_body!$E$3:$ED$130,MATCH(Tabulka!$AI12,Přehled_body!$A$3:$A$130,0),MATCH(Tabulka!AA$2,Přehled_body!$E$1:$ED$1,0)),)))</f>
        <v>0</v>
      </c>
      <c r="AB12" s="84">
        <f>IF(IFERROR(INDEX(Přehled_body!$E$3:$ED$130,MATCH(Tabulka!$AI12,Přehled_body!$A$3:$A$130,0),MATCH(Tabulka!AB$2,Přehled_body!$E$1:$ED$1,0)),)="",,IF(IFERROR(INDEX(Přehled_body!$E$3:$ED$130,MATCH(Tabulka!$AI12,Přehled_body!$A$3:$A$130,0),MATCH(Tabulka!AB$2,Přehled_body!$E$1:$ED$1,0)),)=0,0.00000000001,IFERROR(INDEX(Přehled_body!$E$3:$ED$130,MATCH(Tabulka!$AI12,Přehled_body!$A$3:$A$130,0),MATCH(Tabulka!AB$2,Přehled_body!$E$1:$ED$1,0)),)))</f>
        <v>0</v>
      </c>
      <c r="AC12" s="84">
        <f>IF(IFERROR(INDEX(Přehled_body!$E$3:$ED$130,MATCH(Tabulka!$AI12,Přehled_body!$A$3:$A$130,0),MATCH(Tabulka!AC$2,Přehled_body!$E$1:$ED$1,0)),)="",,IF(IFERROR(INDEX(Přehled_body!$E$3:$ED$130,MATCH(Tabulka!$AI12,Přehled_body!$A$3:$A$130,0),MATCH(Tabulka!AC$2,Přehled_body!$E$1:$ED$1,0)),)=0,0.00000000001,IFERROR(INDEX(Přehled_body!$E$3:$ED$130,MATCH(Tabulka!$AI12,Přehled_body!$A$3:$A$130,0),MATCH(Tabulka!AC$2,Přehled_body!$E$1:$ED$1,0)),)))</f>
        <v>0</v>
      </c>
      <c r="AD12" s="84">
        <f>IF(IFERROR(INDEX(Přehled_body!$E$3:$ED$130,MATCH(Tabulka!$AI12,Přehled_body!$A$3:$A$130,0),MATCH(Tabulka!AD$2,Přehled_body!$E$1:$ED$1,0)),)="",,IF(IFERROR(INDEX(Přehled_body!$E$3:$ED$130,MATCH(Tabulka!$AI12,Přehled_body!$A$3:$A$130,0),MATCH(Tabulka!AD$2,Přehled_body!$E$1:$ED$1,0)),)=0,0.00000000001,IFERROR(INDEX(Přehled_body!$E$3:$ED$130,MATCH(Tabulka!$AI12,Přehled_body!$A$3:$A$130,0),MATCH(Tabulka!AD$2,Přehled_body!$E$1:$ED$1,0)),)))</f>
        <v>0</v>
      </c>
      <c r="AE12" s="85">
        <f>IF(SUM($D$9:$AD$13)&lt;1,-90000,SUM(D12:AD12))</f>
        <v>1.00000000009</v>
      </c>
      <c r="AF12" s="81"/>
      <c r="AG12" s="8"/>
      <c r="AI12" t="str">
        <f>CONCATENATE($B$10," ",$B$11,C12)</f>
        <v>Libor HruškaPřehozy</v>
      </c>
    </row>
    <row r="13" spans="1:35" ht="14.4" thickBot="1">
      <c r="A13" s="64"/>
      <c r="B13" s="86"/>
      <c r="C13" s="86" t="s">
        <v>37</v>
      </c>
      <c r="D13" s="87">
        <f>IF(IFERROR(INDEX(Přehled_body!$E$3:$ED$130,MATCH(Tabulka!$AI13,Přehled_body!$A$3:$A$130,0),MATCH(Tabulka!D$2,Přehled_body!$E$1:$ED$1,0)),)="",,IF(IFERROR(INDEX(Přehled_body!$E$3:$ED$130,MATCH(Tabulka!$AI13,Přehled_body!$A$3:$A$130,0),MATCH(Tabulka!D$2,Přehled_body!$E$1:$ED$1,0)),)=0,0.00000000001,IFERROR(INDEX(Přehled_body!$E$3:$ED$130,MATCH(Tabulka!$AI13,Přehled_body!$A$3:$A$130,0),MATCH(Tabulka!D$2,Přehled_body!$E$1:$ED$1,0)),)))</f>
        <v>4</v>
      </c>
      <c r="E13" s="88">
        <f>IF(IFERROR(INDEX(Přehled_body!$E$3:$ED$130,MATCH(Tabulka!$AI13,Přehled_body!$A$3:$A$130,0),MATCH(Tabulka!E$2,Přehled_body!$E$1:$ED$1,0)),)="",,IF(IFERROR(INDEX(Přehled_body!$E$3:$ED$130,MATCH(Tabulka!$AI13,Přehled_body!$A$3:$A$130,0),MATCH(Tabulka!E$2,Přehled_body!$E$1:$ED$1,0)),)=0,0.00000000001,IFERROR(INDEX(Přehled_body!$E$3:$ED$130,MATCH(Tabulka!$AI13,Přehled_body!$A$3:$A$130,0),MATCH(Tabulka!E$2,Přehled_body!$E$1:$ED$1,0)),)))</f>
        <v>4</v>
      </c>
      <c r="F13" s="88">
        <f>IF(IFERROR(INDEX(Přehled_body!$E$3:$ED$130,MATCH(Tabulka!$AI13,Přehled_body!$A$3:$A$130,0),MATCH(Tabulka!F$2,Přehled_body!$E$1:$ED$1,0)),)="",,IF(IFERROR(INDEX(Přehled_body!$E$3:$ED$130,MATCH(Tabulka!$AI13,Přehled_body!$A$3:$A$130,0),MATCH(Tabulka!F$2,Přehled_body!$E$1:$ED$1,0)),)=0,0.00000000001,IFERROR(INDEX(Přehled_body!$E$3:$ED$130,MATCH(Tabulka!$AI13,Přehled_body!$A$3:$A$130,0),MATCH(Tabulka!F$2,Přehled_body!$E$1:$ED$1,0)),)))</f>
        <v>4</v>
      </c>
      <c r="G13" s="88">
        <f>IF(IFERROR(INDEX(Přehled_body!$E$3:$ED$130,MATCH(Tabulka!$AI13,Přehled_body!$A$3:$A$130,0),MATCH(Tabulka!G$2,Přehled_body!$E$1:$ED$1,0)),)="",,IF(IFERROR(INDEX(Přehled_body!$E$3:$ED$130,MATCH(Tabulka!$AI13,Přehled_body!$A$3:$A$130,0),MATCH(Tabulka!G$2,Přehled_body!$E$1:$ED$1,0)),)=0,0.00000000001,IFERROR(INDEX(Přehled_body!$E$3:$ED$130,MATCH(Tabulka!$AI13,Přehled_body!$A$3:$A$130,0),MATCH(Tabulka!G$2,Přehled_body!$E$1:$ED$1,0)),)))</f>
        <v>5</v>
      </c>
      <c r="H13" s="88">
        <f>IF(IFERROR(INDEX(Přehled_body!$E$3:$ED$130,MATCH(Tabulka!$AI13,Přehled_body!$A$3:$A$130,0),MATCH(Tabulka!H$2,Přehled_body!$E$1:$ED$1,0)),)="",,IF(IFERROR(INDEX(Přehled_body!$E$3:$ED$130,MATCH(Tabulka!$AI13,Přehled_body!$A$3:$A$130,0),MATCH(Tabulka!H$2,Přehled_body!$E$1:$ED$1,0)),)=0,0.00000000001,IFERROR(INDEX(Přehled_body!$E$3:$ED$130,MATCH(Tabulka!$AI13,Přehled_body!$A$3:$A$130,0),MATCH(Tabulka!H$2,Přehled_body!$E$1:$ED$1,0)),)))</f>
        <v>4</v>
      </c>
      <c r="I13" s="88">
        <f>IF(IFERROR(INDEX(Přehled_body!$E$3:$ED$130,MATCH(Tabulka!$AI13,Přehled_body!$A$3:$A$130,0),MATCH(Tabulka!I$2,Přehled_body!$E$1:$ED$1,0)),)="",,IF(IFERROR(INDEX(Přehled_body!$E$3:$ED$130,MATCH(Tabulka!$AI13,Přehled_body!$A$3:$A$130,0),MATCH(Tabulka!I$2,Přehled_body!$E$1:$ED$1,0)),)=0,0.00000000001,IFERROR(INDEX(Přehled_body!$E$3:$ED$130,MATCH(Tabulka!$AI13,Přehled_body!$A$3:$A$130,0),MATCH(Tabulka!I$2,Přehled_body!$E$1:$ED$1,0)),)))</f>
        <v>4</v>
      </c>
      <c r="J13" s="88">
        <f>IF(IFERROR(INDEX(Přehled_body!$E$3:$ED$130,MATCH(Tabulka!$AI13,Přehled_body!$A$3:$A$130,0),MATCH(Tabulka!J$2,Přehled_body!$E$1:$ED$1,0)),)="",,IF(IFERROR(INDEX(Přehled_body!$E$3:$ED$130,MATCH(Tabulka!$AI13,Přehled_body!$A$3:$A$130,0),MATCH(Tabulka!J$2,Přehled_body!$E$1:$ED$1,0)),)=0,0.00000000001,IFERROR(INDEX(Přehled_body!$E$3:$ED$130,MATCH(Tabulka!$AI13,Přehled_body!$A$3:$A$130,0),MATCH(Tabulka!J$2,Přehled_body!$E$1:$ED$1,0)),)))</f>
        <v>4</v>
      </c>
      <c r="K13" s="88">
        <f>IF(IFERROR(INDEX(Přehled_body!$E$3:$ED$130,MATCH(Tabulka!$AI13,Přehled_body!$A$3:$A$130,0),MATCH(Tabulka!K$2,Přehled_body!$E$1:$ED$1,0)),)="",,IF(IFERROR(INDEX(Přehled_body!$E$3:$ED$130,MATCH(Tabulka!$AI13,Přehled_body!$A$3:$A$130,0),MATCH(Tabulka!K$2,Přehled_body!$E$1:$ED$1,0)),)=0,0.00000000001,IFERROR(INDEX(Přehled_body!$E$3:$ED$130,MATCH(Tabulka!$AI13,Přehled_body!$A$3:$A$130,0),MATCH(Tabulka!K$2,Přehled_body!$E$1:$ED$1,0)),)))</f>
        <v>0</v>
      </c>
      <c r="L13" s="88">
        <f>IF(IFERROR(INDEX(Přehled_body!$E$3:$ED$130,MATCH(Tabulka!$AI13,Přehled_body!$A$3:$A$130,0),MATCH(Tabulka!L$2,Přehled_body!$E$1:$ED$1,0)),)="",,IF(IFERROR(INDEX(Přehled_body!$E$3:$ED$130,MATCH(Tabulka!$AI13,Přehled_body!$A$3:$A$130,0),MATCH(Tabulka!L$2,Přehled_body!$E$1:$ED$1,0)),)=0,0.00000000001,IFERROR(INDEX(Přehled_body!$E$3:$ED$130,MATCH(Tabulka!$AI13,Přehled_body!$A$3:$A$130,0),MATCH(Tabulka!L$2,Přehled_body!$E$1:$ED$1,0)),)))</f>
        <v>4</v>
      </c>
      <c r="M13" s="88">
        <f>IF(IFERROR(INDEX(Přehled_body!$E$3:$ED$130,MATCH(Tabulka!$AI13,Přehled_body!$A$3:$A$130,0),MATCH(Tabulka!M$2,Přehled_body!$E$1:$ED$1,0)),)="",,IF(IFERROR(INDEX(Přehled_body!$E$3:$ED$130,MATCH(Tabulka!$AI13,Přehled_body!$A$3:$A$130,0),MATCH(Tabulka!M$2,Přehled_body!$E$1:$ED$1,0)),)=0,0.00000000001,IFERROR(INDEX(Přehled_body!$E$3:$ED$130,MATCH(Tabulka!$AI13,Přehled_body!$A$3:$A$130,0),MATCH(Tabulka!M$2,Přehled_body!$E$1:$ED$1,0)),)))</f>
        <v>4</v>
      </c>
      <c r="N13" s="88">
        <f>IF(IFERROR(INDEX(Přehled_body!$E$3:$ED$130,MATCH(Tabulka!$AI13,Přehled_body!$A$3:$A$130,0),MATCH(Tabulka!N$2,Přehled_body!$E$1:$ED$1,0)),)="",,IF(IFERROR(INDEX(Přehled_body!$E$3:$ED$130,MATCH(Tabulka!$AI13,Přehled_body!$A$3:$A$130,0),MATCH(Tabulka!N$2,Přehled_body!$E$1:$ED$1,0)),)=0,0.00000000001,IFERROR(INDEX(Přehled_body!$E$3:$ED$130,MATCH(Tabulka!$AI13,Přehled_body!$A$3:$A$130,0),MATCH(Tabulka!N$2,Přehled_body!$E$1:$ED$1,0)),)))</f>
        <v>4</v>
      </c>
      <c r="O13" s="88">
        <f>IF(IFERROR(INDEX(Přehled_body!$E$3:$ED$130,MATCH(Tabulka!$AI13,Přehled_body!$A$3:$A$130,0),MATCH(Tabulka!O$2,Přehled_body!$E$1:$ED$1,0)),)="",,IF(IFERROR(INDEX(Přehled_body!$E$3:$ED$130,MATCH(Tabulka!$AI13,Přehled_body!$A$3:$A$130,0),MATCH(Tabulka!O$2,Přehled_body!$E$1:$ED$1,0)),)=0,0.00000000001,IFERROR(INDEX(Přehled_body!$E$3:$ED$130,MATCH(Tabulka!$AI13,Přehled_body!$A$3:$A$130,0),MATCH(Tabulka!O$2,Přehled_body!$E$1:$ED$1,0)),)))</f>
        <v>0</v>
      </c>
      <c r="P13" s="88">
        <f>IF(IFERROR(INDEX(Přehled_body!$E$3:$ED$130,MATCH(Tabulka!$AI13,Přehled_body!$A$3:$A$130,0),MATCH(Tabulka!P$2,Přehled_body!$E$1:$ED$1,0)),)="",,IF(IFERROR(INDEX(Přehled_body!$E$3:$ED$130,MATCH(Tabulka!$AI13,Přehled_body!$A$3:$A$130,0),MATCH(Tabulka!P$2,Přehled_body!$E$1:$ED$1,0)),)=0,0.00000000001,IFERROR(INDEX(Přehled_body!$E$3:$ED$130,MATCH(Tabulka!$AI13,Přehled_body!$A$3:$A$130,0),MATCH(Tabulka!P$2,Přehled_body!$E$1:$ED$1,0)),)))</f>
        <v>0</v>
      </c>
      <c r="Q13" s="88">
        <f>IF(IFERROR(INDEX(Přehled_body!$E$3:$ED$130,MATCH(Tabulka!$AI13,Přehled_body!$A$3:$A$130,0),MATCH(Tabulka!Q$2,Přehled_body!$E$1:$ED$1,0)),)="",,IF(IFERROR(INDEX(Přehled_body!$E$3:$ED$130,MATCH(Tabulka!$AI13,Přehled_body!$A$3:$A$130,0),MATCH(Tabulka!Q$2,Přehled_body!$E$1:$ED$1,0)),)=0,0.00000000001,IFERROR(INDEX(Přehled_body!$E$3:$ED$130,MATCH(Tabulka!$AI13,Přehled_body!$A$3:$A$130,0),MATCH(Tabulka!Q$2,Přehled_body!$E$1:$ED$1,0)),)))</f>
        <v>0</v>
      </c>
      <c r="R13" s="88">
        <f>IF(IFERROR(INDEX(Přehled_body!$E$3:$ED$130,MATCH(Tabulka!$AI13,Přehled_body!$A$3:$A$130,0),MATCH(Tabulka!R$2,Přehled_body!$E$1:$ED$1,0)),)="",,IF(IFERROR(INDEX(Přehled_body!$E$3:$ED$130,MATCH(Tabulka!$AI13,Přehled_body!$A$3:$A$130,0),MATCH(Tabulka!R$2,Přehled_body!$E$1:$ED$1,0)),)=0,0.00000000001,IFERROR(INDEX(Přehled_body!$E$3:$ED$130,MATCH(Tabulka!$AI13,Přehled_body!$A$3:$A$130,0),MATCH(Tabulka!R$2,Přehled_body!$E$1:$ED$1,0)),)))</f>
        <v>0</v>
      </c>
      <c r="S13" s="88">
        <f>IF(IFERROR(INDEX(Přehled_body!$E$3:$ED$130,MATCH(Tabulka!$AI13,Přehled_body!$A$3:$A$130,0),MATCH(Tabulka!S$2,Přehled_body!$E$1:$ED$1,0)),)="",,IF(IFERROR(INDEX(Přehled_body!$E$3:$ED$130,MATCH(Tabulka!$AI13,Přehled_body!$A$3:$A$130,0),MATCH(Tabulka!S$2,Přehled_body!$E$1:$ED$1,0)),)=0,0.00000000001,IFERROR(INDEX(Přehled_body!$E$3:$ED$130,MATCH(Tabulka!$AI13,Přehled_body!$A$3:$A$130,0),MATCH(Tabulka!S$2,Přehled_body!$E$1:$ED$1,0)),)))</f>
        <v>0</v>
      </c>
      <c r="T13" s="88">
        <f>IF(IFERROR(INDEX(Přehled_body!$E$3:$ED$130,MATCH(Tabulka!$AI13,Přehled_body!$A$3:$A$130,0),MATCH(Tabulka!T$2,Přehled_body!$E$1:$ED$1,0)),)="",,IF(IFERROR(INDEX(Přehled_body!$E$3:$ED$130,MATCH(Tabulka!$AI13,Přehled_body!$A$3:$A$130,0),MATCH(Tabulka!T$2,Přehled_body!$E$1:$ED$1,0)),)=0,0.00000000001,IFERROR(INDEX(Přehled_body!$E$3:$ED$130,MATCH(Tabulka!$AI13,Přehled_body!$A$3:$A$130,0),MATCH(Tabulka!T$2,Přehled_body!$E$1:$ED$1,0)),)))</f>
        <v>0</v>
      </c>
      <c r="U13" s="88">
        <f>IF(IFERROR(INDEX(Přehled_body!$E$3:$ED$130,MATCH(Tabulka!$AI13,Přehled_body!$A$3:$A$130,0),MATCH(Tabulka!U$2,Přehled_body!$E$1:$ED$1,0)),)="",,IF(IFERROR(INDEX(Přehled_body!$E$3:$ED$130,MATCH(Tabulka!$AI13,Přehled_body!$A$3:$A$130,0),MATCH(Tabulka!U$2,Přehled_body!$E$1:$ED$1,0)),)=0,0.00000000001,IFERROR(INDEX(Přehled_body!$E$3:$ED$130,MATCH(Tabulka!$AI13,Přehled_body!$A$3:$A$130,0),MATCH(Tabulka!U$2,Přehled_body!$E$1:$ED$1,0)),)))</f>
        <v>0</v>
      </c>
      <c r="V13" s="88">
        <f>IF(IFERROR(INDEX(Přehled_body!$E$3:$ED$130,MATCH(Tabulka!$AI13,Přehled_body!$A$3:$A$130,0),MATCH(Tabulka!V$2,Přehled_body!$E$1:$ED$1,0)),)="",,IF(IFERROR(INDEX(Přehled_body!$E$3:$ED$130,MATCH(Tabulka!$AI13,Přehled_body!$A$3:$A$130,0),MATCH(Tabulka!V$2,Přehled_body!$E$1:$ED$1,0)),)=0,0.00000000001,IFERROR(INDEX(Přehled_body!$E$3:$ED$130,MATCH(Tabulka!$AI13,Přehled_body!$A$3:$A$130,0),MATCH(Tabulka!V$2,Přehled_body!$E$1:$ED$1,0)),)))</f>
        <v>0</v>
      </c>
      <c r="W13" s="88">
        <f>IF(IFERROR(INDEX(Přehled_body!$E$3:$ED$130,MATCH(Tabulka!$AI13,Přehled_body!$A$3:$A$130,0),MATCH(Tabulka!W$2,Přehled_body!$E$1:$ED$1,0)),)="",,IF(IFERROR(INDEX(Přehled_body!$E$3:$ED$130,MATCH(Tabulka!$AI13,Přehled_body!$A$3:$A$130,0),MATCH(Tabulka!W$2,Přehled_body!$E$1:$ED$1,0)),)=0,0.00000000001,IFERROR(INDEX(Přehled_body!$E$3:$ED$130,MATCH(Tabulka!$AI13,Přehled_body!$A$3:$A$130,0),MATCH(Tabulka!W$2,Přehled_body!$E$1:$ED$1,0)),)))</f>
        <v>0</v>
      </c>
      <c r="X13" s="88">
        <f>IF(IFERROR(INDEX(Přehled_body!$E$3:$ED$130,MATCH(Tabulka!$AI13,Přehled_body!$A$3:$A$130,0),MATCH(Tabulka!X$2,Přehled_body!$E$1:$ED$1,0)),)="",,IF(IFERROR(INDEX(Přehled_body!$E$3:$ED$130,MATCH(Tabulka!$AI13,Přehled_body!$A$3:$A$130,0),MATCH(Tabulka!X$2,Přehled_body!$E$1:$ED$1,0)),)=0,0.00000000001,IFERROR(INDEX(Přehled_body!$E$3:$ED$130,MATCH(Tabulka!$AI13,Přehled_body!$A$3:$A$130,0),MATCH(Tabulka!X$2,Přehled_body!$E$1:$ED$1,0)),)))</f>
        <v>0</v>
      </c>
      <c r="Y13" s="88">
        <f>IF(IFERROR(INDEX(Přehled_body!$E$3:$ED$130,MATCH(Tabulka!$AI13,Přehled_body!$A$3:$A$130,0),MATCH(Tabulka!Y$2,Přehled_body!$E$1:$ED$1,0)),)="",,IF(IFERROR(INDEX(Přehled_body!$E$3:$ED$130,MATCH(Tabulka!$AI13,Přehled_body!$A$3:$A$130,0),MATCH(Tabulka!Y$2,Přehled_body!$E$1:$ED$1,0)),)=0,0.00000000001,IFERROR(INDEX(Přehled_body!$E$3:$ED$130,MATCH(Tabulka!$AI13,Přehled_body!$A$3:$A$130,0),MATCH(Tabulka!Y$2,Přehled_body!$E$1:$ED$1,0)),)))</f>
        <v>0</v>
      </c>
      <c r="Z13" s="88">
        <f>IF(IFERROR(INDEX(Přehled_body!$E$3:$ED$130,MATCH(Tabulka!$AI13,Přehled_body!$A$3:$A$130,0),MATCH(Tabulka!Z$2,Přehled_body!$E$1:$ED$1,0)),)="",,IF(IFERROR(INDEX(Přehled_body!$E$3:$ED$130,MATCH(Tabulka!$AI13,Přehled_body!$A$3:$A$130,0),MATCH(Tabulka!Z$2,Přehled_body!$E$1:$ED$1,0)),)=0,0.00000000001,IFERROR(INDEX(Přehled_body!$E$3:$ED$130,MATCH(Tabulka!$AI13,Přehled_body!$A$3:$A$130,0),MATCH(Tabulka!Z$2,Přehled_body!$E$1:$ED$1,0)),)))</f>
        <v>0</v>
      </c>
      <c r="AA13" s="88">
        <f>IF(IFERROR(INDEX(Přehled_body!$E$3:$ED$130,MATCH(Tabulka!$AI13,Přehled_body!$A$3:$A$130,0),MATCH(Tabulka!AA$2,Přehled_body!$E$1:$ED$1,0)),)="",,IF(IFERROR(INDEX(Přehled_body!$E$3:$ED$130,MATCH(Tabulka!$AI13,Přehled_body!$A$3:$A$130,0),MATCH(Tabulka!AA$2,Přehled_body!$E$1:$ED$1,0)),)=0,0.00000000001,IFERROR(INDEX(Přehled_body!$E$3:$ED$130,MATCH(Tabulka!$AI13,Přehled_body!$A$3:$A$130,0),MATCH(Tabulka!AA$2,Přehled_body!$E$1:$ED$1,0)),)))</f>
        <v>0</v>
      </c>
      <c r="AB13" s="88">
        <f>IF(IFERROR(INDEX(Přehled_body!$E$3:$ED$130,MATCH(Tabulka!$AI13,Přehled_body!$A$3:$A$130,0),MATCH(Tabulka!AB$2,Přehled_body!$E$1:$ED$1,0)),)="",,IF(IFERROR(INDEX(Přehled_body!$E$3:$ED$130,MATCH(Tabulka!$AI13,Přehled_body!$A$3:$A$130,0),MATCH(Tabulka!AB$2,Přehled_body!$E$1:$ED$1,0)),)=0,0.00000000001,IFERROR(INDEX(Přehled_body!$E$3:$ED$130,MATCH(Tabulka!$AI13,Přehled_body!$A$3:$A$130,0),MATCH(Tabulka!AB$2,Přehled_body!$E$1:$ED$1,0)),)))</f>
        <v>0</v>
      </c>
      <c r="AC13" s="88">
        <f>IF(IFERROR(INDEX(Přehled_body!$E$3:$ED$130,MATCH(Tabulka!$AI13,Přehled_body!$A$3:$A$130,0),MATCH(Tabulka!AC$2,Přehled_body!$E$1:$ED$1,0)),)="",,IF(IFERROR(INDEX(Přehled_body!$E$3:$ED$130,MATCH(Tabulka!$AI13,Přehled_body!$A$3:$A$130,0),MATCH(Tabulka!AC$2,Přehled_body!$E$1:$ED$1,0)),)=0,0.00000000001,IFERROR(INDEX(Přehled_body!$E$3:$ED$130,MATCH(Tabulka!$AI13,Přehled_body!$A$3:$A$130,0),MATCH(Tabulka!AC$2,Přehled_body!$E$1:$ED$1,0)),)))</f>
        <v>0</v>
      </c>
      <c r="AD13" s="88">
        <f>IF(IFERROR(INDEX(Přehled_body!$E$3:$ED$130,MATCH(Tabulka!$AI13,Přehled_body!$A$3:$A$130,0),MATCH(Tabulka!AD$2,Přehled_body!$E$1:$ED$1,0)),)="",,IF(IFERROR(INDEX(Přehled_body!$E$3:$ED$130,MATCH(Tabulka!$AI13,Přehled_body!$A$3:$A$130,0),MATCH(Tabulka!AD$2,Přehled_body!$E$1:$ED$1,0)),)=0,0.00000000001,IFERROR(INDEX(Přehled_body!$E$3:$ED$130,MATCH(Tabulka!$AI13,Přehled_body!$A$3:$A$130,0),MATCH(Tabulka!AD$2,Přehled_body!$E$1:$ED$1,0)),)))</f>
        <v>0</v>
      </c>
      <c r="AE13" s="89">
        <f>IF(SUM($D$9:$AD$13)&lt;1,-90000,SUM(D13:AD13))</f>
        <v>41</v>
      </c>
      <c r="AF13" s="90"/>
      <c r="AG13" s="8"/>
      <c r="AI13" t="str">
        <f>CONCATENATE($B$10," ",$B$11,C13)</f>
        <v>Libor HruškaPoč. kol</v>
      </c>
    </row>
    <row r="14" spans="1:35" ht="14.4" thickTop="1">
      <c r="A14" s="64"/>
      <c r="B14" s="65"/>
      <c r="C14" s="70" t="s">
        <v>23</v>
      </c>
      <c r="D14" s="138">
        <f>IF(IFERROR(INDEX(Přehled_body!$E$3:$ED$130,MATCH(Tabulka!$AI14,Přehled_body!$A$3:$A$130,0),MATCH(Tabulka!D$2,Přehled_body!$E$1:$ED$1,0)),)="",,IF(IFERROR(INDEX(Přehled_body!$E$3:$ED$130,MATCH(Tabulka!$AI14,Přehled_body!$A$3:$A$130,0),MATCH(Tabulka!D$2,Přehled_body!$E$1:$ED$1,0)),)=0,0.00000000001,IFERROR(INDEX(Přehled_body!$E$3:$ED$130,MATCH(Tabulka!$AI14,Přehled_body!$A$3:$A$130,0),MATCH(Tabulka!D$2,Přehled_body!$E$1:$ED$1,0)),)))</f>
        <v>1</v>
      </c>
      <c r="E14" s="138">
        <f>IF(IFERROR(INDEX(Přehled_body!$E$3:$ED$130,MATCH(Tabulka!$AI14,Přehled_body!$A$3:$A$130,0),MATCH(Tabulka!E$2,Přehled_body!$E$1:$ED$1,0)),)="",,IF(IFERROR(INDEX(Přehled_body!$E$3:$ED$130,MATCH(Tabulka!$AI14,Přehled_body!$A$3:$A$130,0),MATCH(Tabulka!E$2,Přehled_body!$E$1:$ED$1,0)),)=0,0.00000000001,IFERROR(INDEX(Přehled_body!$E$3:$ED$130,MATCH(Tabulka!$AI14,Přehled_body!$A$3:$A$130,0),MATCH(Tabulka!E$2,Přehled_body!$E$1:$ED$1,0)),)))</f>
        <v>3</v>
      </c>
      <c r="F14" s="138">
        <f>IF(IFERROR(INDEX(Přehled_body!$E$3:$ED$130,MATCH(Tabulka!$AI14,Přehled_body!$A$3:$A$130,0),MATCH(Tabulka!F$2,Přehled_body!$E$1:$ED$1,0)),)="",,IF(IFERROR(INDEX(Přehled_body!$E$3:$ED$130,MATCH(Tabulka!$AI14,Přehled_body!$A$3:$A$130,0),MATCH(Tabulka!F$2,Přehled_body!$E$1:$ED$1,0)),)=0,0.00000000001,IFERROR(INDEX(Přehled_body!$E$3:$ED$130,MATCH(Tabulka!$AI14,Přehled_body!$A$3:$A$130,0),MATCH(Tabulka!F$2,Přehled_body!$E$1:$ED$1,0)),)))</f>
        <v>9.9999999999999994E-12</v>
      </c>
      <c r="G14" s="138">
        <f>IF(IFERROR(INDEX(Přehled_body!$E$3:$ED$130,MATCH(Tabulka!$AI14,Přehled_body!$A$3:$A$130,0),MATCH(Tabulka!G$2,Přehled_body!$E$1:$ED$1,0)),)="",,IF(IFERROR(INDEX(Přehled_body!$E$3:$ED$130,MATCH(Tabulka!$AI14,Přehled_body!$A$3:$A$130,0),MATCH(Tabulka!G$2,Přehled_body!$E$1:$ED$1,0)),)=0,0.00000000001,IFERROR(INDEX(Přehled_body!$E$3:$ED$130,MATCH(Tabulka!$AI14,Přehled_body!$A$3:$A$130,0),MATCH(Tabulka!G$2,Přehled_body!$E$1:$ED$1,0)),)))</f>
        <v>1</v>
      </c>
      <c r="H14" s="138">
        <f>IF(IFERROR(INDEX(Přehled_body!$E$3:$ED$130,MATCH(Tabulka!$AI14,Přehled_body!$A$3:$A$130,0),MATCH(Tabulka!H$2,Přehled_body!$E$1:$ED$1,0)),)="",,IF(IFERROR(INDEX(Přehled_body!$E$3:$ED$130,MATCH(Tabulka!$AI14,Přehled_body!$A$3:$A$130,0),MATCH(Tabulka!H$2,Přehled_body!$E$1:$ED$1,0)),)=0,0.00000000001,IFERROR(INDEX(Přehled_body!$E$3:$ED$130,MATCH(Tabulka!$AI14,Přehled_body!$A$3:$A$130,0),MATCH(Tabulka!H$2,Přehled_body!$E$1:$ED$1,0)),)))</f>
        <v>2</v>
      </c>
      <c r="I14" s="138">
        <f>IF(IFERROR(INDEX(Přehled_body!$E$3:$ED$130,MATCH(Tabulka!$AI14,Přehled_body!$A$3:$A$130,0),MATCH(Tabulka!I$2,Přehled_body!$E$1:$ED$1,0)),)="",,IF(IFERROR(INDEX(Přehled_body!$E$3:$ED$130,MATCH(Tabulka!$AI14,Přehled_body!$A$3:$A$130,0),MATCH(Tabulka!I$2,Přehled_body!$E$1:$ED$1,0)),)=0,0.00000000001,IFERROR(INDEX(Přehled_body!$E$3:$ED$130,MATCH(Tabulka!$AI14,Přehled_body!$A$3:$A$130,0),MATCH(Tabulka!I$2,Přehled_body!$E$1:$ED$1,0)),)))</f>
        <v>2</v>
      </c>
      <c r="J14" s="138">
        <f>IF(IFERROR(INDEX(Přehled_body!$E$3:$ED$130,MATCH(Tabulka!$AI14,Přehled_body!$A$3:$A$130,0),MATCH(Tabulka!J$2,Přehled_body!$E$1:$ED$1,0)),)="",,IF(IFERROR(INDEX(Přehled_body!$E$3:$ED$130,MATCH(Tabulka!$AI14,Přehled_body!$A$3:$A$130,0),MATCH(Tabulka!J$2,Přehled_body!$E$1:$ED$1,0)),)=0,0.00000000001,IFERROR(INDEX(Přehled_body!$E$3:$ED$130,MATCH(Tabulka!$AI14,Přehled_body!$A$3:$A$130,0),MATCH(Tabulka!J$2,Přehled_body!$E$1:$ED$1,0)),)))</f>
        <v>1</v>
      </c>
      <c r="K14" s="138">
        <f>IF(IFERROR(INDEX(Přehled_body!$E$3:$ED$130,MATCH(Tabulka!$AI14,Přehled_body!$A$3:$A$130,0),MATCH(Tabulka!K$2,Přehled_body!$E$1:$ED$1,0)),)="",,IF(IFERROR(INDEX(Přehled_body!$E$3:$ED$130,MATCH(Tabulka!$AI14,Přehled_body!$A$3:$A$130,0),MATCH(Tabulka!K$2,Přehled_body!$E$1:$ED$1,0)),)=0,0.00000000001,IFERROR(INDEX(Přehled_body!$E$3:$ED$130,MATCH(Tabulka!$AI14,Přehled_body!$A$3:$A$130,0),MATCH(Tabulka!K$2,Přehled_body!$E$1:$ED$1,0)),)))</f>
        <v>1</v>
      </c>
      <c r="L14" s="138">
        <f>IF(IFERROR(INDEX(Přehled_body!$E$3:$ED$130,MATCH(Tabulka!$AI14,Přehled_body!$A$3:$A$130,0),MATCH(Tabulka!L$2,Přehled_body!$E$1:$ED$1,0)),)="",,IF(IFERROR(INDEX(Přehled_body!$E$3:$ED$130,MATCH(Tabulka!$AI14,Přehled_body!$A$3:$A$130,0),MATCH(Tabulka!L$2,Přehled_body!$E$1:$ED$1,0)),)=0,0.00000000001,IFERROR(INDEX(Přehled_body!$E$3:$ED$130,MATCH(Tabulka!$AI14,Přehled_body!$A$3:$A$130,0),MATCH(Tabulka!L$2,Přehled_body!$E$1:$ED$1,0)),)))</f>
        <v>0</v>
      </c>
      <c r="M14" s="138">
        <f>IF(IFERROR(INDEX(Přehled_body!$E$3:$ED$130,MATCH(Tabulka!$AI14,Přehled_body!$A$3:$A$130,0),MATCH(Tabulka!M$2,Přehled_body!$E$1:$ED$1,0)),)="",,IF(IFERROR(INDEX(Přehled_body!$E$3:$ED$130,MATCH(Tabulka!$AI14,Přehled_body!$A$3:$A$130,0),MATCH(Tabulka!M$2,Přehled_body!$E$1:$ED$1,0)),)=0,0.00000000001,IFERROR(INDEX(Přehled_body!$E$3:$ED$130,MATCH(Tabulka!$AI14,Přehled_body!$A$3:$A$130,0),MATCH(Tabulka!M$2,Přehled_body!$E$1:$ED$1,0)),)))</f>
        <v>1</v>
      </c>
      <c r="N14" s="138">
        <f>IF(IFERROR(INDEX(Přehled_body!$E$3:$ED$130,MATCH(Tabulka!$AI14,Přehled_body!$A$3:$A$130,0),MATCH(Tabulka!N$2,Přehled_body!$E$1:$ED$1,0)),)="",,IF(IFERROR(INDEX(Přehled_body!$E$3:$ED$130,MATCH(Tabulka!$AI14,Přehled_body!$A$3:$A$130,0),MATCH(Tabulka!N$2,Přehled_body!$E$1:$ED$1,0)),)=0,0.00000000001,IFERROR(INDEX(Přehled_body!$E$3:$ED$130,MATCH(Tabulka!$AI14,Přehled_body!$A$3:$A$130,0),MATCH(Tabulka!N$2,Přehled_body!$E$1:$ED$1,0)),)))</f>
        <v>1</v>
      </c>
      <c r="O14" s="138">
        <f>IF(IFERROR(INDEX(Přehled_body!$E$3:$ED$130,MATCH(Tabulka!$AI14,Přehled_body!$A$3:$A$130,0),MATCH(Tabulka!O$2,Přehled_body!$E$1:$ED$1,0)),)="",,IF(IFERROR(INDEX(Přehled_body!$E$3:$ED$130,MATCH(Tabulka!$AI14,Přehled_body!$A$3:$A$130,0),MATCH(Tabulka!O$2,Přehled_body!$E$1:$ED$1,0)),)=0,0.00000000001,IFERROR(INDEX(Přehled_body!$E$3:$ED$130,MATCH(Tabulka!$AI14,Přehled_body!$A$3:$A$130,0),MATCH(Tabulka!O$2,Přehled_body!$E$1:$ED$1,0)),)))</f>
        <v>0</v>
      </c>
      <c r="P14" s="138">
        <f>IF(IFERROR(INDEX(Přehled_body!$E$3:$ED$130,MATCH(Tabulka!$AI14,Přehled_body!$A$3:$A$130,0),MATCH(Tabulka!P$2,Přehled_body!$E$1:$ED$1,0)),)="",,IF(IFERROR(INDEX(Přehled_body!$E$3:$ED$130,MATCH(Tabulka!$AI14,Přehled_body!$A$3:$A$130,0),MATCH(Tabulka!P$2,Přehled_body!$E$1:$ED$1,0)),)=0,0.00000000001,IFERROR(INDEX(Přehled_body!$E$3:$ED$130,MATCH(Tabulka!$AI14,Přehled_body!$A$3:$A$130,0),MATCH(Tabulka!P$2,Přehled_body!$E$1:$ED$1,0)),)))</f>
        <v>0</v>
      </c>
      <c r="Q14" s="138">
        <f>IF(IFERROR(INDEX(Přehled_body!$E$3:$ED$130,MATCH(Tabulka!$AI14,Přehled_body!$A$3:$A$130,0),MATCH(Tabulka!Q$2,Přehled_body!$E$1:$ED$1,0)),)="",,IF(IFERROR(INDEX(Přehled_body!$E$3:$ED$130,MATCH(Tabulka!$AI14,Přehled_body!$A$3:$A$130,0),MATCH(Tabulka!Q$2,Přehled_body!$E$1:$ED$1,0)),)=0,0.00000000001,IFERROR(INDEX(Přehled_body!$E$3:$ED$130,MATCH(Tabulka!$AI14,Přehled_body!$A$3:$A$130,0),MATCH(Tabulka!Q$2,Přehled_body!$E$1:$ED$1,0)),)))</f>
        <v>0</v>
      </c>
      <c r="R14" s="138">
        <f>IF(IFERROR(INDEX(Přehled_body!$E$3:$ED$130,MATCH(Tabulka!$AI14,Přehled_body!$A$3:$A$130,0),MATCH(Tabulka!R$2,Přehled_body!$E$1:$ED$1,0)),)="",,IF(IFERROR(INDEX(Přehled_body!$E$3:$ED$130,MATCH(Tabulka!$AI14,Přehled_body!$A$3:$A$130,0),MATCH(Tabulka!R$2,Přehled_body!$E$1:$ED$1,0)),)=0,0.00000000001,IFERROR(INDEX(Přehled_body!$E$3:$ED$130,MATCH(Tabulka!$AI14,Přehled_body!$A$3:$A$130,0),MATCH(Tabulka!R$2,Přehled_body!$E$1:$ED$1,0)),)))</f>
        <v>0</v>
      </c>
      <c r="S14" s="138">
        <f>IF(IFERROR(INDEX(Přehled_body!$E$3:$ED$130,MATCH(Tabulka!$AI14,Přehled_body!$A$3:$A$130,0),MATCH(Tabulka!S$2,Přehled_body!$E$1:$ED$1,0)),)="",,IF(IFERROR(INDEX(Přehled_body!$E$3:$ED$130,MATCH(Tabulka!$AI14,Přehled_body!$A$3:$A$130,0),MATCH(Tabulka!S$2,Přehled_body!$E$1:$ED$1,0)),)=0,0.00000000001,IFERROR(INDEX(Přehled_body!$E$3:$ED$130,MATCH(Tabulka!$AI14,Přehled_body!$A$3:$A$130,0),MATCH(Tabulka!S$2,Přehled_body!$E$1:$ED$1,0)),)))</f>
        <v>0</v>
      </c>
      <c r="T14" s="138">
        <f>IF(IFERROR(INDEX(Přehled_body!$E$3:$ED$130,MATCH(Tabulka!$AI14,Přehled_body!$A$3:$A$130,0),MATCH(Tabulka!T$2,Přehled_body!$E$1:$ED$1,0)),)="",,IF(IFERROR(INDEX(Přehled_body!$E$3:$ED$130,MATCH(Tabulka!$AI14,Přehled_body!$A$3:$A$130,0),MATCH(Tabulka!T$2,Přehled_body!$E$1:$ED$1,0)),)=0,0.00000000001,IFERROR(INDEX(Přehled_body!$E$3:$ED$130,MATCH(Tabulka!$AI14,Přehled_body!$A$3:$A$130,0),MATCH(Tabulka!T$2,Přehled_body!$E$1:$ED$1,0)),)))</f>
        <v>0</v>
      </c>
      <c r="U14" s="138">
        <f>IF(IFERROR(INDEX(Přehled_body!$E$3:$ED$130,MATCH(Tabulka!$AI14,Přehled_body!$A$3:$A$130,0),MATCH(Tabulka!U$2,Přehled_body!$E$1:$ED$1,0)),)="",,IF(IFERROR(INDEX(Přehled_body!$E$3:$ED$130,MATCH(Tabulka!$AI14,Přehled_body!$A$3:$A$130,0),MATCH(Tabulka!U$2,Přehled_body!$E$1:$ED$1,0)),)=0,0.00000000001,IFERROR(INDEX(Přehled_body!$E$3:$ED$130,MATCH(Tabulka!$AI14,Přehled_body!$A$3:$A$130,0),MATCH(Tabulka!U$2,Přehled_body!$E$1:$ED$1,0)),)))</f>
        <v>0</v>
      </c>
      <c r="V14" s="138">
        <f>IF(IFERROR(INDEX(Přehled_body!$E$3:$ED$130,MATCH(Tabulka!$AI14,Přehled_body!$A$3:$A$130,0),MATCH(Tabulka!V$2,Přehled_body!$E$1:$ED$1,0)),)="",,IF(IFERROR(INDEX(Přehled_body!$E$3:$ED$130,MATCH(Tabulka!$AI14,Přehled_body!$A$3:$A$130,0),MATCH(Tabulka!V$2,Přehled_body!$E$1:$ED$1,0)),)=0,0.00000000001,IFERROR(INDEX(Přehled_body!$E$3:$ED$130,MATCH(Tabulka!$AI14,Přehled_body!$A$3:$A$130,0),MATCH(Tabulka!V$2,Přehled_body!$E$1:$ED$1,0)),)))</f>
        <v>0</v>
      </c>
      <c r="W14" s="138">
        <f>IF(IFERROR(INDEX(Přehled_body!$E$3:$ED$130,MATCH(Tabulka!$AI14,Přehled_body!$A$3:$A$130,0),MATCH(Tabulka!W$2,Přehled_body!$E$1:$ED$1,0)),)="",,IF(IFERROR(INDEX(Přehled_body!$E$3:$ED$130,MATCH(Tabulka!$AI14,Přehled_body!$A$3:$A$130,0),MATCH(Tabulka!W$2,Přehled_body!$E$1:$ED$1,0)),)=0,0.00000000001,IFERROR(INDEX(Přehled_body!$E$3:$ED$130,MATCH(Tabulka!$AI14,Přehled_body!$A$3:$A$130,0),MATCH(Tabulka!W$2,Přehled_body!$E$1:$ED$1,0)),)))</f>
        <v>0</v>
      </c>
      <c r="X14" s="138">
        <f>IF(IFERROR(INDEX(Přehled_body!$E$3:$ED$130,MATCH(Tabulka!$AI14,Přehled_body!$A$3:$A$130,0),MATCH(Tabulka!X$2,Přehled_body!$E$1:$ED$1,0)),)="",,IF(IFERROR(INDEX(Přehled_body!$E$3:$ED$130,MATCH(Tabulka!$AI14,Přehled_body!$A$3:$A$130,0),MATCH(Tabulka!X$2,Přehled_body!$E$1:$ED$1,0)),)=0,0.00000000001,IFERROR(INDEX(Přehled_body!$E$3:$ED$130,MATCH(Tabulka!$AI14,Přehled_body!$A$3:$A$130,0),MATCH(Tabulka!X$2,Přehled_body!$E$1:$ED$1,0)),)))</f>
        <v>0</v>
      </c>
      <c r="Y14" s="138">
        <f>IF(IFERROR(INDEX(Přehled_body!$E$3:$ED$130,MATCH(Tabulka!$AI14,Přehled_body!$A$3:$A$130,0),MATCH(Tabulka!Y$2,Přehled_body!$E$1:$ED$1,0)),)="",,IF(IFERROR(INDEX(Přehled_body!$E$3:$ED$130,MATCH(Tabulka!$AI14,Přehled_body!$A$3:$A$130,0),MATCH(Tabulka!Y$2,Přehled_body!$E$1:$ED$1,0)),)=0,0.00000000001,IFERROR(INDEX(Přehled_body!$E$3:$ED$130,MATCH(Tabulka!$AI14,Přehled_body!$A$3:$A$130,0),MATCH(Tabulka!Y$2,Přehled_body!$E$1:$ED$1,0)),)))</f>
        <v>0</v>
      </c>
      <c r="Z14" s="138">
        <f>IF(IFERROR(INDEX(Přehled_body!$E$3:$ED$130,MATCH(Tabulka!$AI14,Přehled_body!$A$3:$A$130,0),MATCH(Tabulka!Z$2,Přehled_body!$E$1:$ED$1,0)),)="",,IF(IFERROR(INDEX(Přehled_body!$E$3:$ED$130,MATCH(Tabulka!$AI14,Přehled_body!$A$3:$A$130,0),MATCH(Tabulka!Z$2,Přehled_body!$E$1:$ED$1,0)),)=0,0.00000000001,IFERROR(INDEX(Přehled_body!$E$3:$ED$130,MATCH(Tabulka!$AI14,Přehled_body!$A$3:$A$130,0),MATCH(Tabulka!Z$2,Přehled_body!$E$1:$ED$1,0)),)))</f>
        <v>0</v>
      </c>
      <c r="AA14" s="138">
        <f>IF(IFERROR(INDEX(Přehled_body!$E$3:$ED$130,MATCH(Tabulka!$AI14,Přehled_body!$A$3:$A$130,0),MATCH(Tabulka!AA$2,Přehled_body!$E$1:$ED$1,0)),)="",,IF(IFERROR(INDEX(Přehled_body!$E$3:$ED$130,MATCH(Tabulka!$AI14,Přehled_body!$A$3:$A$130,0),MATCH(Tabulka!AA$2,Přehled_body!$E$1:$ED$1,0)),)=0,0.00000000001,IFERROR(INDEX(Přehled_body!$E$3:$ED$130,MATCH(Tabulka!$AI14,Přehled_body!$A$3:$A$130,0),MATCH(Tabulka!AA$2,Přehled_body!$E$1:$ED$1,0)),)))</f>
        <v>0</v>
      </c>
      <c r="AB14" s="138">
        <f>IF(IFERROR(INDEX(Přehled_body!$E$3:$ED$130,MATCH(Tabulka!$AI14,Přehled_body!$A$3:$A$130,0),MATCH(Tabulka!AB$2,Přehled_body!$E$1:$ED$1,0)),)="",,IF(IFERROR(INDEX(Přehled_body!$E$3:$ED$130,MATCH(Tabulka!$AI14,Přehled_body!$A$3:$A$130,0),MATCH(Tabulka!AB$2,Přehled_body!$E$1:$ED$1,0)),)=0,0.00000000001,IFERROR(INDEX(Přehled_body!$E$3:$ED$130,MATCH(Tabulka!$AI14,Přehled_body!$A$3:$A$130,0),MATCH(Tabulka!AB$2,Přehled_body!$E$1:$ED$1,0)),)))</f>
        <v>0</v>
      </c>
      <c r="AC14" s="138">
        <f>IF(IFERROR(INDEX(Přehled_body!$E$3:$ED$130,MATCH(Tabulka!$AI14,Přehled_body!$A$3:$A$130,0),MATCH(Tabulka!AC$2,Přehled_body!$E$1:$ED$1,0)),)="",,IF(IFERROR(INDEX(Přehled_body!$E$3:$ED$130,MATCH(Tabulka!$AI14,Přehled_body!$A$3:$A$130,0),MATCH(Tabulka!AC$2,Přehled_body!$E$1:$ED$1,0)),)=0,0.00000000001,IFERROR(INDEX(Přehled_body!$E$3:$ED$130,MATCH(Tabulka!$AI14,Přehled_body!$A$3:$A$130,0),MATCH(Tabulka!AC$2,Přehled_body!$E$1:$ED$1,0)),)))</f>
        <v>0</v>
      </c>
      <c r="AD14" s="138">
        <f>IF(IFERROR(INDEX(Přehled_body!$E$3:$ED$130,MATCH(Tabulka!$AI14,Přehled_body!$A$3:$A$130,0),MATCH(Tabulka!AD$2,Přehled_body!$E$1:$ED$1,0)),)="",,IF(IFERROR(INDEX(Přehled_body!$E$3:$ED$130,MATCH(Tabulka!$AI14,Přehled_body!$A$3:$A$130,0),MATCH(Tabulka!AD$2,Přehled_body!$E$1:$ED$1,0)),)=0,0.00000000001,IFERROR(INDEX(Přehled_body!$E$3:$ED$130,MATCH(Tabulka!$AI14,Přehled_body!$A$3:$A$130,0),MATCH(Tabulka!AD$2,Přehled_body!$E$1:$ED$1,0)),)))</f>
        <v>0</v>
      </c>
      <c r="AE14" s="71">
        <f>IF(SUM($D$14:$AD$18)&lt;1,-90000,SUM(D14:AD14))</f>
        <v>13.000000000010001</v>
      </c>
      <c r="AF14" s="72"/>
      <c r="AG14" s="8"/>
      <c r="AI14" t="str">
        <f>CONCATENATE($B$15," ",$B$16,C14)</f>
        <v>Petr WeinerVýhry</v>
      </c>
    </row>
    <row r="15" spans="1:35" ht="13.8">
      <c r="A15" s="64" t="str">
        <f>CONCATENATE(B15," ",B16)</f>
        <v>Petr Weiner</v>
      </c>
      <c r="B15" s="70" t="s">
        <v>0</v>
      </c>
      <c r="C15" s="73" t="s">
        <v>24</v>
      </c>
      <c r="D15" s="111">
        <f>IF(IFERROR(INDEX(Přehled_body!$E$3:$ED$130,MATCH(Tabulka!$AI15,Přehled_body!$A$3:$A$130,0),MATCH(Tabulka!D$2,Přehled_body!$E$1:$ED$1,0)),)="",,IF(IFERROR(INDEX(Přehled_body!$E$3:$ED$130,MATCH(Tabulka!$AI15,Přehled_body!$A$3:$A$130,0),MATCH(Tabulka!D$2,Přehled_body!$E$1:$ED$1,0)),)=0,0.00000000001,IFERROR(INDEX(Přehled_body!$E$3:$ED$130,MATCH(Tabulka!$AI15,Přehled_body!$A$3:$A$130,0),MATCH(Tabulka!D$2,Přehled_body!$E$1:$ED$1,0)),)))</f>
        <v>1</v>
      </c>
      <c r="E15" s="111">
        <f>IF(IFERROR(INDEX(Přehled_body!$E$3:$ED$130,MATCH(Tabulka!$AI15,Přehled_body!$A$3:$A$130,0),MATCH(Tabulka!E$2,Přehled_body!$E$1:$ED$1,0)),)="",,IF(IFERROR(INDEX(Přehled_body!$E$3:$ED$130,MATCH(Tabulka!$AI15,Přehled_body!$A$3:$A$130,0),MATCH(Tabulka!E$2,Přehled_body!$E$1:$ED$1,0)),)=0,0.00000000001,IFERROR(INDEX(Přehled_body!$E$3:$ED$130,MATCH(Tabulka!$AI15,Přehled_body!$A$3:$A$130,0),MATCH(Tabulka!E$2,Přehled_body!$E$1:$ED$1,0)),)))</f>
        <v>9.9999999999999994E-12</v>
      </c>
      <c r="F15" s="111">
        <f>IF(IFERROR(INDEX(Přehled_body!$E$3:$ED$130,MATCH(Tabulka!$AI15,Přehled_body!$A$3:$A$130,0),MATCH(Tabulka!F$2,Přehled_body!$E$1:$ED$1,0)),)="",,IF(IFERROR(INDEX(Přehled_body!$E$3:$ED$130,MATCH(Tabulka!$AI15,Přehled_body!$A$3:$A$130,0),MATCH(Tabulka!F$2,Přehled_body!$E$1:$ED$1,0)),)=0,0.00000000001,IFERROR(INDEX(Přehled_body!$E$3:$ED$130,MATCH(Tabulka!$AI15,Přehled_body!$A$3:$A$130,0),MATCH(Tabulka!F$2,Přehled_body!$E$1:$ED$1,0)),)))</f>
        <v>9.9999999999999994E-12</v>
      </c>
      <c r="G15" s="111">
        <f>IF(IFERROR(INDEX(Přehled_body!$E$3:$ED$130,MATCH(Tabulka!$AI15,Přehled_body!$A$3:$A$130,0),MATCH(Tabulka!G$2,Přehled_body!$E$1:$ED$1,0)),)="",,IF(IFERROR(INDEX(Přehled_body!$E$3:$ED$130,MATCH(Tabulka!$AI15,Přehled_body!$A$3:$A$130,0),MATCH(Tabulka!G$2,Přehled_body!$E$1:$ED$1,0)),)=0,0.00000000001,IFERROR(INDEX(Přehled_body!$E$3:$ED$130,MATCH(Tabulka!$AI15,Přehled_body!$A$3:$A$130,0),MATCH(Tabulka!G$2,Přehled_body!$E$1:$ED$1,0)),)))</f>
        <v>9.9999999999999994E-12</v>
      </c>
      <c r="H15" s="111">
        <f>IF(IFERROR(INDEX(Přehled_body!$E$3:$ED$130,MATCH(Tabulka!$AI15,Přehled_body!$A$3:$A$130,0),MATCH(Tabulka!H$2,Přehled_body!$E$1:$ED$1,0)),)="",,IF(IFERROR(INDEX(Přehled_body!$E$3:$ED$130,MATCH(Tabulka!$AI15,Přehled_body!$A$3:$A$130,0),MATCH(Tabulka!H$2,Přehled_body!$E$1:$ED$1,0)),)=0,0.00000000001,IFERROR(INDEX(Přehled_body!$E$3:$ED$130,MATCH(Tabulka!$AI15,Přehled_body!$A$3:$A$130,0),MATCH(Tabulka!H$2,Přehled_body!$E$1:$ED$1,0)),)))</f>
        <v>9.9999999999999994E-12</v>
      </c>
      <c r="I15" s="111">
        <f>IF(IFERROR(INDEX(Přehled_body!$E$3:$ED$130,MATCH(Tabulka!$AI15,Přehled_body!$A$3:$A$130,0),MATCH(Tabulka!I$2,Přehled_body!$E$1:$ED$1,0)),)="",,IF(IFERROR(INDEX(Přehled_body!$E$3:$ED$130,MATCH(Tabulka!$AI15,Přehled_body!$A$3:$A$130,0),MATCH(Tabulka!I$2,Přehled_body!$E$1:$ED$1,0)),)=0,0.00000000001,IFERROR(INDEX(Přehled_body!$E$3:$ED$130,MATCH(Tabulka!$AI15,Přehled_body!$A$3:$A$130,0),MATCH(Tabulka!I$2,Přehled_body!$E$1:$ED$1,0)),)))</f>
        <v>9.9999999999999994E-12</v>
      </c>
      <c r="J15" s="111">
        <f>IF(IFERROR(INDEX(Přehled_body!$E$3:$ED$130,MATCH(Tabulka!$AI15,Přehled_body!$A$3:$A$130,0),MATCH(Tabulka!J$2,Přehled_body!$E$1:$ED$1,0)),)="",,IF(IFERROR(INDEX(Přehled_body!$E$3:$ED$130,MATCH(Tabulka!$AI15,Přehled_body!$A$3:$A$130,0),MATCH(Tabulka!J$2,Přehled_body!$E$1:$ED$1,0)),)=0,0.00000000001,IFERROR(INDEX(Přehled_body!$E$3:$ED$130,MATCH(Tabulka!$AI15,Přehled_body!$A$3:$A$130,0),MATCH(Tabulka!J$2,Přehled_body!$E$1:$ED$1,0)),)))</f>
        <v>9.9999999999999994E-12</v>
      </c>
      <c r="K15" s="111">
        <f>IF(IFERROR(INDEX(Přehled_body!$E$3:$ED$130,MATCH(Tabulka!$AI15,Přehled_body!$A$3:$A$130,0),MATCH(Tabulka!K$2,Přehled_body!$E$1:$ED$1,0)),)="",,IF(IFERROR(INDEX(Přehled_body!$E$3:$ED$130,MATCH(Tabulka!$AI15,Přehled_body!$A$3:$A$130,0),MATCH(Tabulka!K$2,Přehled_body!$E$1:$ED$1,0)),)=0,0.00000000001,IFERROR(INDEX(Přehled_body!$E$3:$ED$130,MATCH(Tabulka!$AI15,Přehled_body!$A$3:$A$130,0),MATCH(Tabulka!K$2,Přehled_body!$E$1:$ED$1,0)),)))</f>
        <v>9.9999999999999994E-12</v>
      </c>
      <c r="L15" s="111">
        <f>IF(IFERROR(INDEX(Přehled_body!$E$3:$ED$130,MATCH(Tabulka!$AI15,Přehled_body!$A$3:$A$130,0),MATCH(Tabulka!L$2,Přehled_body!$E$1:$ED$1,0)),)="",,IF(IFERROR(INDEX(Přehled_body!$E$3:$ED$130,MATCH(Tabulka!$AI15,Přehled_body!$A$3:$A$130,0),MATCH(Tabulka!L$2,Přehled_body!$E$1:$ED$1,0)),)=0,0.00000000001,IFERROR(INDEX(Přehled_body!$E$3:$ED$130,MATCH(Tabulka!$AI15,Přehled_body!$A$3:$A$130,0),MATCH(Tabulka!L$2,Přehled_body!$E$1:$ED$1,0)),)))</f>
        <v>0</v>
      </c>
      <c r="M15" s="111">
        <f>IF(IFERROR(INDEX(Přehled_body!$E$3:$ED$130,MATCH(Tabulka!$AI15,Přehled_body!$A$3:$A$130,0),MATCH(Tabulka!M$2,Přehled_body!$E$1:$ED$1,0)),)="",,IF(IFERROR(INDEX(Přehled_body!$E$3:$ED$130,MATCH(Tabulka!$AI15,Přehled_body!$A$3:$A$130,0),MATCH(Tabulka!M$2,Přehled_body!$E$1:$ED$1,0)),)=0,0.00000000001,IFERROR(INDEX(Přehled_body!$E$3:$ED$130,MATCH(Tabulka!$AI15,Přehled_body!$A$3:$A$130,0),MATCH(Tabulka!M$2,Přehled_body!$E$1:$ED$1,0)),)))</f>
        <v>9.9999999999999994E-12</v>
      </c>
      <c r="N15" s="111">
        <f>IF(IFERROR(INDEX(Přehled_body!$E$3:$ED$130,MATCH(Tabulka!$AI15,Přehled_body!$A$3:$A$130,0),MATCH(Tabulka!N$2,Přehled_body!$E$1:$ED$1,0)),)="",,IF(IFERROR(INDEX(Přehled_body!$E$3:$ED$130,MATCH(Tabulka!$AI15,Přehled_body!$A$3:$A$130,0),MATCH(Tabulka!N$2,Přehled_body!$E$1:$ED$1,0)),)=0,0.00000000001,IFERROR(INDEX(Přehled_body!$E$3:$ED$130,MATCH(Tabulka!$AI15,Přehled_body!$A$3:$A$130,0),MATCH(Tabulka!N$2,Přehled_body!$E$1:$ED$1,0)),)))</f>
        <v>9.9999999999999994E-12</v>
      </c>
      <c r="O15" s="111">
        <f>IF(IFERROR(INDEX(Přehled_body!$E$3:$ED$130,MATCH(Tabulka!$AI15,Přehled_body!$A$3:$A$130,0),MATCH(Tabulka!O$2,Přehled_body!$E$1:$ED$1,0)),)="",,IF(IFERROR(INDEX(Přehled_body!$E$3:$ED$130,MATCH(Tabulka!$AI15,Přehled_body!$A$3:$A$130,0),MATCH(Tabulka!O$2,Přehled_body!$E$1:$ED$1,0)),)=0,0.00000000001,IFERROR(INDEX(Přehled_body!$E$3:$ED$130,MATCH(Tabulka!$AI15,Přehled_body!$A$3:$A$130,0),MATCH(Tabulka!O$2,Přehled_body!$E$1:$ED$1,0)),)))</f>
        <v>0</v>
      </c>
      <c r="P15" s="111">
        <f>IF(IFERROR(INDEX(Přehled_body!$E$3:$ED$130,MATCH(Tabulka!$AI15,Přehled_body!$A$3:$A$130,0),MATCH(Tabulka!P$2,Přehled_body!$E$1:$ED$1,0)),)="",,IF(IFERROR(INDEX(Přehled_body!$E$3:$ED$130,MATCH(Tabulka!$AI15,Přehled_body!$A$3:$A$130,0),MATCH(Tabulka!P$2,Přehled_body!$E$1:$ED$1,0)),)=0,0.00000000001,IFERROR(INDEX(Přehled_body!$E$3:$ED$130,MATCH(Tabulka!$AI15,Přehled_body!$A$3:$A$130,0),MATCH(Tabulka!P$2,Přehled_body!$E$1:$ED$1,0)),)))</f>
        <v>0</v>
      </c>
      <c r="Q15" s="111">
        <f>IF(IFERROR(INDEX(Přehled_body!$E$3:$ED$130,MATCH(Tabulka!$AI15,Přehled_body!$A$3:$A$130,0),MATCH(Tabulka!Q$2,Přehled_body!$E$1:$ED$1,0)),)="",,IF(IFERROR(INDEX(Přehled_body!$E$3:$ED$130,MATCH(Tabulka!$AI15,Přehled_body!$A$3:$A$130,0),MATCH(Tabulka!Q$2,Přehled_body!$E$1:$ED$1,0)),)=0,0.00000000001,IFERROR(INDEX(Přehled_body!$E$3:$ED$130,MATCH(Tabulka!$AI15,Přehled_body!$A$3:$A$130,0),MATCH(Tabulka!Q$2,Přehled_body!$E$1:$ED$1,0)),)))</f>
        <v>0</v>
      </c>
      <c r="R15" s="111">
        <f>IF(IFERROR(INDEX(Přehled_body!$E$3:$ED$130,MATCH(Tabulka!$AI15,Přehled_body!$A$3:$A$130,0),MATCH(Tabulka!R$2,Přehled_body!$E$1:$ED$1,0)),)="",,IF(IFERROR(INDEX(Přehled_body!$E$3:$ED$130,MATCH(Tabulka!$AI15,Přehled_body!$A$3:$A$130,0),MATCH(Tabulka!R$2,Přehled_body!$E$1:$ED$1,0)),)=0,0.00000000001,IFERROR(INDEX(Přehled_body!$E$3:$ED$130,MATCH(Tabulka!$AI15,Přehled_body!$A$3:$A$130,0),MATCH(Tabulka!R$2,Přehled_body!$E$1:$ED$1,0)),)))</f>
        <v>0</v>
      </c>
      <c r="S15" s="111">
        <f>IF(IFERROR(INDEX(Přehled_body!$E$3:$ED$130,MATCH(Tabulka!$AI15,Přehled_body!$A$3:$A$130,0),MATCH(Tabulka!S$2,Přehled_body!$E$1:$ED$1,0)),)="",,IF(IFERROR(INDEX(Přehled_body!$E$3:$ED$130,MATCH(Tabulka!$AI15,Přehled_body!$A$3:$A$130,0),MATCH(Tabulka!S$2,Přehled_body!$E$1:$ED$1,0)),)=0,0.00000000001,IFERROR(INDEX(Přehled_body!$E$3:$ED$130,MATCH(Tabulka!$AI15,Přehled_body!$A$3:$A$130,0),MATCH(Tabulka!S$2,Přehled_body!$E$1:$ED$1,0)),)))</f>
        <v>0</v>
      </c>
      <c r="T15" s="111">
        <f>IF(IFERROR(INDEX(Přehled_body!$E$3:$ED$130,MATCH(Tabulka!$AI15,Přehled_body!$A$3:$A$130,0),MATCH(Tabulka!T$2,Přehled_body!$E$1:$ED$1,0)),)="",,IF(IFERROR(INDEX(Přehled_body!$E$3:$ED$130,MATCH(Tabulka!$AI15,Přehled_body!$A$3:$A$130,0),MATCH(Tabulka!T$2,Přehled_body!$E$1:$ED$1,0)),)=0,0.00000000001,IFERROR(INDEX(Přehled_body!$E$3:$ED$130,MATCH(Tabulka!$AI15,Přehled_body!$A$3:$A$130,0),MATCH(Tabulka!T$2,Přehled_body!$E$1:$ED$1,0)),)))</f>
        <v>0</v>
      </c>
      <c r="U15" s="111">
        <f>IF(IFERROR(INDEX(Přehled_body!$E$3:$ED$130,MATCH(Tabulka!$AI15,Přehled_body!$A$3:$A$130,0),MATCH(Tabulka!U$2,Přehled_body!$E$1:$ED$1,0)),)="",,IF(IFERROR(INDEX(Přehled_body!$E$3:$ED$130,MATCH(Tabulka!$AI15,Přehled_body!$A$3:$A$130,0),MATCH(Tabulka!U$2,Přehled_body!$E$1:$ED$1,0)),)=0,0.00000000001,IFERROR(INDEX(Přehled_body!$E$3:$ED$130,MATCH(Tabulka!$AI15,Přehled_body!$A$3:$A$130,0),MATCH(Tabulka!U$2,Přehled_body!$E$1:$ED$1,0)),)))</f>
        <v>0</v>
      </c>
      <c r="V15" s="111">
        <f>IF(IFERROR(INDEX(Přehled_body!$E$3:$ED$130,MATCH(Tabulka!$AI15,Přehled_body!$A$3:$A$130,0),MATCH(Tabulka!V$2,Přehled_body!$E$1:$ED$1,0)),)="",,IF(IFERROR(INDEX(Přehled_body!$E$3:$ED$130,MATCH(Tabulka!$AI15,Přehled_body!$A$3:$A$130,0),MATCH(Tabulka!V$2,Přehled_body!$E$1:$ED$1,0)),)=0,0.00000000001,IFERROR(INDEX(Přehled_body!$E$3:$ED$130,MATCH(Tabulka!$AI15,Přehled_body!$A$3:$A$130,0),MATCH(Tabulka!V$2,Přehled_body!$E$1:$ED$1,0)),)))</f>
        <v>0</v>
      </c>
      <c r="W15" s="111">
        <f>IF(IFERROR(INDEX(Přehled_body!$E$3:$ED$130,MATCH(Tabulka!$AI15,Přehled_body!$A$3:$A$130,0),MATCH(Tabulka!W$2,Přehled_body!$E$1:$ED$1,0)),)="",,IF(IFERROR(INDEX(Přehled_body!$E$3:$ED$130,MATCH(Tabulka!$AI15,Přehled_body!$A$3:$A$130,0),MATCH(Tabulka!W$2,Přehled_body!$E$1:$ED$1,0)),)=0,0.00000000001,IFERROR(INDEX(Přehled_body!$E$3:$ED$130,MATCH(Tabulka!$AI15,Přehled_body!$A$3:$A$130,0),MATCH(Tabulka!W$2,Přehled_body!$E$1:$ED$1,0)),)))</f>
        <v>0</v>
      </c>
      <c r="X15" s="111">
        <f>IF(IFERROR(INDEX(Přehled_body!$E$3:$ED$130,MATCH(Tabulka!$AI15,Přehled_body!$A$3:$A$130,0),MATCH(Tabulka!X$2,Přehled_body!$E$1:$ED$1,0)),)="",,IF(IFERROR(INDEX(Přehled_body!$E$3:$ED$130,MATCH(Tabulka!$AI15,Přehled_body!$A$3:$A$130,0),MATCH(Tabulka!X$2,Přehled_body!$E$1:$ED$1,0)),)=0,0.00000000001,IFERROR(INDEX(Přehled_body!$E$3:$ED$130,MATCH(Tabulka!$AI15,Přehled_body!$A$3:$A$130,0),MATCH(Tabulka!X$2,Přehled_body!$E$1:$ED$1,0)),)))</f>
        <v>0</v>
      </c>
      <c r="Y15" s="111">
        <f>IF(IFERROR(INDEX(Přehled_body!$E$3:$ED$130,MATCH(Tabulka!$AI15,Přehled_body!$A$3:$A$130,0),MATCH(Tabulka!Y$2,Přehled_body!$E$1:$ED$1,0)),)="",,IF(IFERROR(INDEX(Přehled_body!$E$3:$ED$130,MATCH(Tabulka!$AI15,Přehled_body!$A$3:$A$130,0),MATCH(Tabulka!Y$2,Přehled_body!$E$1:$ED$1,0)),)=0,0.00000000001,IFERROR(INDEX(Přehled_body!$E$3:$ED$130,MATCH(Tabulka!$AI15,Přehled_body!$A$3:$A$130,0),MATCH(Tabulka!Y$2,Přehled_body!$E$1:$ED$1,0)),)))</f>
        <v>0</v>
      </c>
      <c r="Z15" s="111">
        <f>IF(IFERROR(INDEX(Přehled_body!$E$3:$ED$130,MATCH(Tabulka!$AI15,Přehled_body!$A$3:$A$130,0),MATCH(Tabulka!Z$2,Přehled_body!$E$1:$ED$1,0)),)="",,IF(IFERROR(INDEX(Přehled_body!$E$3:$ED$130,MATCH(Tabulka!$AI15,Přehled_body!$A$3:$A$130,0),MATCH(Tabulka!Z$2,Přehled_body!$E$1:$ED$1,0)),)=0,0.00000000001,IFERROR(INDEX(Přehled_body!$E$3:$ED$130,MATCH(Tabulka!$AI15,Přehled_body!$A$3:$A$130,0),MATCH(Tabulka!Z$2,Přehled_body!$E$1:$ED$1,0)),)))</f>
        <v>0</v>
      </c>
      <c r="AA15" s="111">
        <f>IF(IFERROR(INDEX(Přehled_body!$E$3:$ED$130,MATCH(Tabulka!$AI15,Přehled_body!$A$3:$A$130,0),MATCH(Tabulka!AA$2,Přehled_body!$E$1:$ED$1,0)),)="",,IF(IFERROR(INDEX(Přehled_body!$E$3:$ED$130,MATCH(Tabulka!$AI15,Přehled_body!$A$3:$A$130,0),MATCH(Tabulka!AA$2,Přehled_body!$E$1:$ED$1,0)),)=0,0.00000000001,IFERROR(INDEX(Přehled_body!$E$3:$ED$130,MATCH(Tabulka!$AI15,Přehled_body!$A$3:$A$130,0),MATCH(Tabulka!AA$2,Přehled_body!$E$1:$ED$1,0)),)))</f>
        <v>0</v>
      </c>
      <c r="AB15" s="111">
        <f>IF(IFERROR(INDEX(Přehled_body!$E$3:$ED$130,MATCH(Tabulka!$AI15,Přehled_body!$A$3:$A$130,0),MATCH(Tabulka!AB$2,Přehled_body!$E$1:$ED$1,0)),)="",,IF(IFERROR(INDEX(Přehled_body!$E$3:$ED$130,MATCH(Tabulka!$AI15,Přehled_body!$A$3:$A$130,0),MATCH(Tabulka!AB$2,Přehled_body!$E$1:$ED$1,0)),)=0,0.00000000001,IFERROR(INDEX(Přehled_body!$E$3:$ED$130,MATCH(Tabulka!$AI15,Přehled_body!$A$3:$A$130,0),MATCH(Tabulka!AB$2,Přehled_body!$E$1:$ED$1,0)),)))</f>
        <v>0</v>
      </c>
      <c r="AC15" s="111">
        <f>IF(IFERROR(INDEX(Přehled_body!$E$3:$ED$130,MATCH(Tabulka!$AI15,Přehled_body!$A$3:$A$130,0),MATCH(Tabulka!AC$2,Přehled_body!$E$1:$ED$1,0)),)="",,IF(IFERROR(INDEX(Přehled_body!$E$3:$ED$130,MATCH(Tabulka!$AI15,Přehled_body!$A$3:$A$130,0),MATCH(Tabulka!AC$2,Přehled_body!$E$1:$ED$1,0)),)=0,0.00000000001,IFERROR(INDEX(Přehled_body!$E$3:$ED$130,MATCH(Tabulka!$AI15,Přehled_body!$A$3:$A$130,0),MATCH(Tabulka!AC$2,Přehled_body!$E$1:$ED$1,0)),)))</f>
        <v>0</v>
      </c>
      <c r="AD15" s="111">
        <f>IF(IFERROR(INDEX(Přehled_body!$E$3:$ED$130,MATCH(Tabulka!$AI15,Přehled_body!$A$3:$A$130,0),MATCH(Tabulka!AD$2,Přehled_body!$E$1:$ED$1,0)),)="",,IF(IFERROR(INDEX(Přehled_body!$E$3:$ED$130,MATCH(Tabulka!$AI15,Přehled_body!$A$3:$A$130,0),MATCH(Tabulka!AD$2,Přehled_body!$E$1:$ED$1,0)),)=0,0.00000000001,IFERROR(INDEX(Přehled_body!$E$3:$ED$130,MATCH(Tabulka!$AI15,Přehled_body!$A$3:$A$130,0),MATCH(Tabulka!AD$2,Přehled_body!$E$1:$ED$1,0)),)))</f>
        <v>0</v>
      </c>
      <c r="AE15" s="74">
        <f>IF(SUM($D$14:$AD$18)&lt;1,-90000,SUM(D15:AD15))</f>
        <v>1.00000000009</v>
      </c>
      <c r="AF15" s="140">
        <f>IF(AE18&gt;0.9,SUM(AE14-AE15)+0.00000001,0)</f>
        <v>12.000000009920001</v>
      </c>
      <c r="AG15" s="8"/>
      <c r="AI15" t="str">
        <f>CONCATENATE($B$15," ",$B$16,C15)</f>
        <v>Petr WeinerProhry</v>
      </c>
    </row>
    <row r="16" spans="1:35" ht="13.8">
      <c r="A16" s="64" t="str">
        <f>CONCATENATE(B16," ",B15)</f>
        <v>Weiner Petr</v>
      </c>
      <c r="B16" s="70" t="s">
        <v>1</v>
      </c>
      <c r="C16" s="73" t="s">
        <v>39</v>
      </c>
      <c r="D16" s="111">
        <f>IF(IFERROR(INDEX(Přehled_body!$E$3:$ED$130,MATCH(Tabulka!$AI16,Přehled_body!$A$3:$A$130,0),MATCH(Tabulka!D$2,Přehled_body!$E$1:$ED$1,0)),)="",,IF(IFERROR(INDEX(Přehled_body!$E$3:$ED$130,MATCH(Tabulka!$AI16,Přehled_body!$A$3:$A$130,0),MATCH(Tabulka!D$2,Přehled_body!$E$1:$ED$1,0)),)=0,0.00000000001,IFERROR(INDEX(Přehled_body!$E$3:$ED$130,MATCH(Tabulka!$AI16,Přehled_body!$A$3:$A$130,0),MATCH(Tabulka!D$2,Přehled_body!$E$1:$ED$1,0)),)))</f>
        <v>1</v>
      </c>
      <c r="E16" s="111">
        <f>IF(IFERROR(INDEX(Přehled_body!$E$3:$ED$130,MATCH(Tabulka!$AI16,Přehled_body!$A$3:$A$130,0),MATCH(Tabulka!E$2,Přehled_body!$E$1:$ED$1,0)),)="",,IF(IFERROR(INDEX(Přehled_body!$E$3:$ED$130,MATCH(Tabulka!$AI16,Přehled_body!$A$3:$A$130,0),MATCH(Tabulka!E$2,Přehled_body!$E$1:$ED$1,0)),)=0,0.00000000001,IFERROR(INDEX(Přehled_body!$E$3:$ED$130,MATCH(Tabulka!$AI16,Přehled_body!$A$3:$A$130,0),MATCH(Tabulka!E$2,Přehled_body!$E$1:$ED$1,0)),)))</f>
        <v>9.9999999999999994E-12</v>
      </c>
      <c r="F16" s="111">
        <f>IF(IFERROR(INDEX(Přehled_body!$E$3:$ED$130,MATCH(Tabulka!$AI16,Přehled_body!$A$3:$A$130,0),MATCH(Tabulka!F$2,Přehled_body!$E$1:$ED$1,0)),)="",,IF(IFERROR(INDEX(Přehled_body!$E$3:$ED$130,MATCH(Tabulka!$AI16,Přehled_body!$A$3:$A$130,0),MATCH(Tabulka!F$2,Přehled_body!$E$1:$ED$1,0)),)=0,0.00000000001,IFERROR(INDEX(Přehled_body!$E$3:$ED$130,MATCH(Tabulka!$AI16,Přehled_body!$A$3:$A$130,0),MATCH(Tabulka!F$2,Přehled_body!$E$1:$ED$1,0)),)))</f>
        <v>9.9999999999999994E-12</v>
      </c>
      <c r="G16" s="111">
        <f>IF(IFERROR(INDEX(Přehled_body!$E$3:$ED$130,MATCH(Tabulka!$AI16,Přehled_body!$A$3:$A$130,0),MATCH(Tabulka!G$2,Přehled_body!$E$1:$ED$1,0)),)="",,IF(IFERROR(INDEX(Přehled_body!$E$3:$ED$130,MATCH(Tabulka!$AI16,Přehled_body!$A$3:$A$130,0),MATCH(Tabulka!G$2,Přehled_body!$E$1:$ED$1,0)),)=0,0.00000000001,IFERROR(INDEX(Přehled_body!$E$3:$ED$130,MATCH(Tabulka!$AI16,Přehled_body!$A$3:$A$130,0),MATCH(Tabulka!G$2,Přehled_body!$E$1:$ED$1,0)),)))</f>
        <v>9.9999999999999994E-12</v>
      </c>
      <c r="H16" s="111">
        <f>IF(IFERROR(INDEX(Přehled_body!$E$3:$ED$130,MATCH(Tabulka!$AI16,Přehled_body!$A$3:$A$130,0),MATCH(Tabulka!H$2,Přehled_body!$E$1:$ED$1,0)),)="",,IF(IFERROR(INDEX(Přehled_body!$E$3:$ED$130,MATCH(Tabulka!$AI16,Přehled_body!$A$3:$A$130,0),MATCH(Tabulka!H$2,Přehled_body!$E$1:$ED$1,0)),)=0,0.00000000001,IFERROR(INDEX(Přehled_body!$E$3:$ED$130,MATCH(Tabulka!$AI16,Přehled_body!$A$3:$A$130,0),MATCH(Tabulka!H$2,Přehled_body!$E$1:$ED$1,0)),)))</f>
        <v>9.9999999999999994E-12</v>
      </c>
      <c r="I16" s="111">
        <f>IF(IFERROR(INDEX(Přehled_body!$E$3:$ED$130,MATCH(Tabulka!$AI16,Přehled_body!$A$3:$A$130,0),MATCH(Tabulka!I$2,Přehled_body!$E$1:$ED$1,0)),)="",,IF(IFERROR(INDEX(Přehled_body!$E$3:$ED$130,MATCH(Tabulka!$AI16,Přehled_body!$A$3:$A$130,0),MATCH(Tabulka!I$2,Přehled_body!$E$1:$ED$1,0)),)=0,0.00000000001,IFERROR(INDEX(Přehled_body!$E$3:$ED$130,MATCH(Tabulka!$AI16,Přehled_body!$A$3:$A$130,0),MATCH(Tabulka!I$2,Přehled_body!$E$1:$ED$1,0)),)))</f>
        <v>9.9999999999999994E-12</v>
      </c>
      <c r="J16" s="111">
        <f>IF(IFERROR(INDEX(Přehled_body!$E$3:$ED$130,MATCH(Tabulka!$AI16,Přehled_body!$A$3:$A$130,0),MATCH(Tabulka!J$2,Přehled_body!$E$1:$ED$1,0)),)="",,IF(IFERROR(INDEX(Přehled_body!$E$3:$ED$130,MATCH(Tabulka!$AI16,Přehled_body!$A$3:$A$130,0),MATCH(Tabulka!J$2,Přehled_body!$E$1:$ED$1,0)),)=0,0.00000000001,IFERROR(INDEX(Přehled_body!$E$3:$ED$130,MATCH(Tabulka!$AI16,Přehled_body!$A$3:$A$130,0),MATCH(Tabulka!J$2,Přehled_body!$E$1:$ED$1,0)),)))</f>
        <v>9.9999999999999994E-12</v>
      </c>
      <c r="K16" s="111">
        <f>IF(IFERROR(INDEX(Přehled_body!$E$3:$ED$130,MATCH(Tabulka!$AI16,Přehled_body!$A$3:$A$130,0),MATCH(Tabulka!K$2,Přehled_body!$E$1:$ED$1,0)),)="",,IF(IFERROR(INDEX(Přehled_body!$E$3:$ED$130,MATCH(Tabulka!$AI16,Přehled_body!$A$3:$A$130,0),MATCH(Tabulka!K$2,Přehled_body!$E$1:$ED$1,0)),)=0,0.00000000001,IFERROR(INDEX(Přehled_body!$E$3:$ED$130,MATCH(Tabulka!$AI16,Přehled_body!$A$3:$A$130,0),MATCH(Tabulka!K$2,Přehled_body!$E$1:$ED$1,0)),)))</f>
        <v>9.9999999999999994E-12</v>
      </c>
      <c r="L16" s="111">
        <f>IF(IFERROR(INDEX(Přehled_body!$E$3:$ED$130,MATCH(Tabulka!$AI16,Přehled_body!$A$3:$A$130,0),MATCH(Tabulka!L$2,Přehled_body!$E$1:$ED$1,0)),)="",,IF(IFERROR(INDEX(Přehled_body!$E$3:$ED$130,MATCH(Tabulka!$AI16,Přehled_body!$A$3:$A$130,0),MATCH(Tabulka!L$2,Přehled_body!$E$1:$ED$1,0)),)=0,0.00000000001,IFERROR(INDEX(Přehled_body!$E$3:$ED$130,MATCH(Tabulka!$AI16,Přehled_body!$A$3:$A$130,0),MATCH(Tabulka!L$2,Přehled_body!$E$1:$ED$1,0)),)))</f>
        <v>0</v>
      </c>
      <c r="M16" s="111">
        <f>IF(IFERROR(INDEX(Přehled_body!$E$3:$ED$130,MATCH(Tabulka!$AI16,Přehled_body!$A$3:$A$130,0),MATCH(Tabulka!M$2,Přehled_body!$E$1:$ED$1,0)),)="",,IF(IFERROR(INDEX(Přehled_body!$E$3:$ED$130,MATCH(Tabulka!$AI16,Přehled_body!$A$3:$A$130,0),MATCH(Tabulka!M$2,Přehled_body!$E$1:$ED$1,0)),)=0,0.00000000001,IFERROR(INDEX(Přehled_body!$E$3:$ED$130,MATCH(Tabulka!$AI16,Přehled_body!$A$3:$A$130,0),MATCH(Tabulka!M$2,Přehled_body!$E$1:$ED$1,0)),)))</f>
        <v>9.9999999999999994E-12</v>
      </c>
      <c r="N16" s="111">
        <f>IF(IFERROR(INDEX(Přehled_body!$E$3:$ED$130,MATCH(Tabulka!$AI16,Přehled_body!$A$3:$A$130,0),MATCH(Tabulka!N$2,Přehled_body!$E$1:$ED$1,0)),)="",,IF(IFERROR(INDEX(Přehled_body!$E$3:$ED$130,MATCH(Tabulka!$AI16,Přehled_body!$A$3:$A$130,0),MATCH(Tabulka!N$2,Přehled_body!$E$1:$ED$1,0)),)=0,0.00000000001,IFERROR(INDEX(Přehled_body!$E$3:$ED$130,MATCH(Tabulka!$AI16,Přehled_body!$A$3:$A$130,0),MATCH(Tabulka!N$2,Přehled_body!$E$1:$ED$1,0)),)))</f>
        <v>9.9999999999999994E-12</v>
      </c>
      <c r="O16" s="111">
        <f>IF(IFERROR(INDEX(Přehled_body!$E$3:$ED$130,MATCH(Tabulka!$AI16,Přehled_body!$A$3:$A$130,0),MATCH(Tabulka!O$2,Přehled_body!$E$1:$ED$1,0)),)="",,IF(IFERROR(INDEX(Přehled_body!$E$3:$ED$130,MATCH(Tabulka!$AI16,Přehled_body!$A$3:$A$130,0),MATCH(Tabulka!O$2,Přehled_body!$E$1:$ED$1,0)),)=0,0.00000000001,IFERROR(INDEX(Přehled_body!$E$3:$ED$130,MATCH(Tabulka!$AI16,Přehled_body!$A$3:$A$130,0),MATCH(Tabulka!O$2,Přehled_body!$E$1:$ED$1,0)),)))</f>
        <v>0</v>
      </c>
      <c r="P16" s="111">
        <f>IF(IFERROR(INDEX(Přehled_body!$E$3:$ED$130,MATCH(Tabulka!$AI16,Přehled_body!$A$3:$A$130,0),MATCH(Tabulka!P$2,Přehled_body!$E$1:$ED$1,0)),)="",,IF(IFERROR(INDEX(Přehled_body!$E$3:$ED$130,MATCH(Tabulka!$AI16,Přehled_body!$A$3:$A$130,0),MATCH(Tabulka!P$2,Přehled_body!$E$1:$ED$1,0)),)=0,0.00000000001,IFERROR(INDEX(Přehled_body!$E$3:$ED$130,MATCH(Tabulka!$AI16,Přehled_body!$A$3:$A$130,0),MATCH(Tabulka!P$2,Přehled_body!$E$1:$ED$1,0)),)))</f>
        <v>0</v>
      </c>
      <c r="Q16" s="111">
        <f>IF(IFERROR(INDEX(Přehled_body!$E$3:$ED$130,MATCH(Tabulka!$AI16,Přehled_body!$A$3:$A$130,0),MATCH(Tabulka!Q$2,Přehled_body!$E$1:$ED$1,0)),)="",,IF(IFERROR(INDEX(Přehled_body!$E$3:$ED$130,MATCH(Tabulka!$AI16,Přehled_body!$A$3:$A$130,0),MATCH(Tabulka!Q$2,Přehled_body!$E$1:$ED$1,0)),)=0,0.00000000001,IFERROR(INDEX(Přehled_body!$E$3:$ED$130,MATCH(Tabulka!$AI16,Přehled_body!$A$3:$A$130,0),MATCH(Tabulka!Q$2,Přehled_body!$E$1:$ED$1,0)),)))</f>
        <v>0</v>
      </c>
      <c r="R16" s="111">
        <f>IF(IFERROR(INDEX(Přehled_body!$E$3:$ED$130,MATCH(Tabulka!$AI16,Přehled_body!$A$3:$A$130,0),MATCH(Tabulka!R$2,Přehled_body!$E$1:$ED$1,0)),)="",,IF(IFERROR(INDEX(Přehled_body!$E$3:$ED$130,MATCH(Tabulka!$AI16,Přehled_body!$A$3:$A$130,0),MATCH(Tabulka!R$2,Přehled_body!$E$1:$ED$1,0)),)=0,0.00000000001,IFERROR(INDEX(Přehled_body!$E$3:$ED$130,MATCH(Tabulka!$AI16,Přehled_body!$A$3:$A$130,0),MATCH(Tabulka!R$2,Přehled_body!$E$1:$ED$1,0)),)))</f>
        <v>0</v>
      </c>
      <c r="S16" s="111">
        <f>IF(IFERROR(INDEX(Přehled_body!$E$3:$ED$130,MATCH(Tabulka!$AI16,Přehled_body!$A$3:$A$130,0),MATCH(Tabulka!S$2,Přehled_body!$E$1:$ED$1,0)),)="",,IF(IFERROR(INDEX(Přehled_body!$E$3:$ED$130,MATCH(Tabulka!$AI16,Přehled_body!$A$3:$A$130,0),MATCH(Tabulka!S$2,Přehled_body!$E$1:$ED$1,0)),)=0,0.00000000001,IFERROR(INDEX(Přehled_body!$E$3:$ED$130,MATCH(Tabulka!$AI16,Přehled_body!$A$3:$A$130,0),MATCH(Tabulka!S$2,Přehled_body!$E$1:$ED$1,0)),)))</f>
        <v>0</v>
      </c>
      <c r="T16" s="111">
        <f>IF(IFERROR(INDEX(Přehled_body!$E$3:$ED$130,MATCH(Tabulka!$AI16,Přehled_body!$A$3:$A$130,0),MATCH(Tabulka!T$2,Přehled_body!$E$1:$ED$1,0)),)="",,IF(IFERROR(INDEX(Přehled_body!$E$3:$ED$130,MATCH(Tabulka!$AI16,Přehled_body!$A$3:$A$130,0),MATCH(Tabulka!T$2,Přehled_body!$E$1:$ED$1,0)),)=0,0.00000000001,IFERROR(INDEX(Přehled_body!$E$3:$ED$130,MATCH(Tabulka!$AI16,Přehled_body!$A$3:$A$130,0),MATCH(Tabulka!T$2,Přehled_body!$E$1:$ED$1,0)),)))</f>
        <v>0</v>
      </c>
      <c r="U16" s="111">
        <f>IF(IFERROR(INDEX(Přehled_body!$E$3:$ED$130,MATCH(Tabulka!$AI16,Přehled_body!$A$3:$A$130,0),MATCH(Tabulka!U$2,Přehled_body!$E$1:$ED$1,0)),)="",,IF(IFERROR(INDEX(Přehled_body!$E$3:$ED$130,MATCH(Tabulka!$AI16,Přehled_body!$A$3:$A$130,0),MATCH(Tabulka!U$2,Přehled_body!$E$1:$ED$1,0)),)=0,0.00000000001,IFERROR(INDEX(Přehled_body!$E$3:$ED$130,MATCH(Tabulka!$AI16,Přehled_body!$A$3:$A$130,0),MATCH(Tabulka!U$2,Přehled_body!$E$1:$ED$1,0)),)))</f>
        <v>0</v>
      </c>
      <c r="V16" s="111">
        <f>IF(IFERROR(INDEX(Přehled_body!$E$3:$ED$130,MATCH(Tabulka!$AI16,Přehled_body!$A$3:$A$130,0),MATCH(Tabulka!V$2,Přehled_body!$E$1:$ED$1,0)),)="",,IF(IFERROR(INDEX(Přehled_body!$E$3:$ED$130,MATCH(Tabulka!$AI16,Přehled_body!$A$3:$A$130,0),MATCH(Tabulka!V$2,Přehled_body!$E$1:$ED$1,0)),)=0,0.00000000001,IFERROR(INDEX(Přehled_body!$E$3:$ED$130,MATCH(Tabulka!$AI16,Přehled_body!$A$3:$A$130,0),MATCH(Tabulka!V$2,Přehled_body!$E$1:$ED$1,0)),)))</f>
        <v>0</v>
      </c>
      <c r="W16" s="111">
        <f>IF(IFERROR(INDEX(Přehled_body!$E$3:$ED$130,MATCH(Tabulka!$AI16,Přehled_body!$A$3:$A$130,0),MATCH(Tabulka!W$2,Přehled_body!$E$1:$ED$1,0)),)="",,IF(IFERROR(INDEX(Přehled_body!$E$3:$ED$130,MATCH(Tabulka!$AI16,Přehled_body!$A$3:$A$130,0),MATCH(Tabulka!W$2,Přehled_body!$E$1:$ED$1,0)),)=0,0.00000000001,IFERROR(INDEX(Přehled_body!$E$3:$ED$130,MATCH(Tabulka!$AI16,Přehled_body!$A$3:$A$130,0),MATCH(Tabulka!W$2,Přehled_body!$E$1:$ED$1,0)),)))</f>
        <v>0</v>
      </c>
      <c r="X16" s="111">
        <f>IF(IFERROR(INDEX(Přehled_body!$E$3:$ED$130,MATCH(Tabulka!$AI16,Přehled_body!$A$3:$A$130,0),MATCH(Tabulka!X$2,Přehled_body!$E$1:$ED$1,0)),)="",,IF(IFERROR(INDEX(Přehled_body!$E$3:$ED$130,MATCH(Tabulka!$AI16,Přehled_body!$A$3:$A$130,0),MATCH(Tabulka!X$2,Přehled_body!$E$1:$ED$1,0)),)=0,0.00000000001,IFERROR(INDEX(Přehled_body!$E$3:$ED$130,MATCH(Tabulka!$AI16,Přehled_body!$A$3:$A$130,0),MATCH(Tabulka!X$2,Přehled_body!$E$1:$ED$1,0)),)))</f>
        <v>0</v>
      </c>
      <c r="Y16" s="111">
        <f>IF(IFERROR(INDEX(Přehled_body!$E$3:$ED$130,MATCH(Tabulka!$AI16,Přehled_body!$A$3:$A$130,0),MATCH(Tabulka!Y$2,Přehled_body!$E$1:$ED$1,0)),)="",,IF(IFERROR(INDEX(Přehled_body!$E$3:$ED$130,MATCH(Tabulka!$AI16,Přehled_body!$A$3:$A$130,0),MATCH(Tabulka!Y$2,Přehled_body!$E$1:$ED$1,0)),)=0,0.00000000001,IFERROR(INDEX(Přehled_body!$E$3:$ED$130,MATCH(Tabulka!$AI16,Přehled_body!$A$3:$A$130,0),MATCH(Tabulka!Y$2,Přehled_body!$E$1:$ED$1,0)),)))</f>
        <v>0</v>
      </c>
      <c r="Z16" s="111">
        <f>IF(IFERROR(INDEX(Přehled_body!$E$3:$ED$130,MATCH(Tabulka!$AI16,Přehled_body!$A$3:$A$130,0),MATCH(Tabulka!Z$2,Přehled_body!$E$1:$ED$1,0)),)="",,IF(IFERROR(INDEX(Přehled_body!$E$3:$ED$130,MATCH(Tabulka!$AI16,Přehled_body!$A$3:$A$130,0),MATCH(Tabulka!Z$2,Přehled_body!$E$1:$ED$1,0)),)=0,0.00000000001,IFERROR(INDEX(Přehled_body!$E$3:$ED$130,MATCH(Tabulka!$AI16,Přehled_body!$A$3:$A$130,0),MATCH(Tabulka!Z$2,Přehled_body!$E$1:$ED$1,0)),)))</f>
        <v>0</v>
      </c>
      <c r="AA16" s="111">
        <f>IF(IFERROR(INDEX(Přehled_body!$E$3:$ED$130,MATCH(Tabulka!$AI16,Přehled_body!$A$3:$A$130,0),MATCH(Tabulka!AA$2,Přehled_body!$E$1:$ED$1,0)),)="",,IF(IFERROR(INDEX(Přehled_body!$E$3:$ED$130,MATCH(Tabulka!$AI16,Přehled_body!$A$3:$A$130,0),MATCH(Tabulka!AA$2,Přehled_body!$E$1:$ED$1,0)),)=0,0.00000000001,IFERROR(INDEX(Přehled_body!$E$3:$ED$130,MATCH(Tabulka!$AI16,Přehled_body!$A$3:$A$130,0),MATCH(Tabulka!AA$2,Přehled_body!$E$1:$ED$1,0)),)))</f>
        <v>0</v>
      </c>
      <c r="AB16" s="111">
        <f>IF(IFERROR(INDEX(Přehled_body!$E$3:$ED$130,MATCH(Tabulka!$AI16,Přehled_body!$A$3:$A$130,0),MATCH(Tabulka!AB$2,Přehled_body!$E$1:$ED$1,0)),)="",,IF(IFERROR(INDEX(Přehled_body!$E$3:$ED$130,MATCH(Tabulka!$AI16,Přehled_body!$A$3:$A$130,0),MATCH(Tabulka!AB$2,Přehled_body!$E$1:$ED$1,0)),)=0,0.00000000001,IFERROR(INDEX(Přehled_body!$E$3:$ED$130,MATCH(Tabulka!$AI16,Přehled_body!$A$3:$A$130,0),MATCH(Tabulka!AB$2,Přehled_body!$E$1:$ED$1,0)),)))</f>
        <v>0</v>
      </c>
      <c r="AC16" s="111">
        <f>IF(IFERROR(INDEX(Přehled_body!$E$3:$ED$130,MATCH(Tabulka!$AI16,Přehled_body!$A$3:$A$130,0),MATCH(Tabulka!AC$2,Přehled_body!$E$1:$ED$1,0)),)="",,IF(IFERROR(INDEX(Přehled_body!$E$3:$ED$130,MATCH(Tabulka!$AI16,Přehled_body!$A$3:$A$130,0),MATCH(Tabulka!AC$2,Přehled_body!$E$1:$ED$1,0)),)=0,0.00000000001,IFERROR(INDEX(Přehled_body!$E$3:$ED$130,MATCH(Tabulka!$AI16,Přehled_body!$A$3:$A$130,0),MATCH(Tabulka!AC$2,Přehled_body!$E$1:$ED$1,0)),)))</f>
        <v>0</v>
      </c>
      <c r="AD16" s="111">
        <f>IF(IFERROR(INDEX(Přehled_body!$E$3:$ED$130,MATCH(Tabulka!$AI16,Přehled_body!$A$3:$A$130,0),MATCH(Tabulka!AD$2,Přehled_body!$E$1:$ED$1,0)),)="",,IF(IFERROR(INDEX(Přehled_body!$E$3:$ED$130,MATCH(Tabulka!$AI16,Přehled_body!$A$3:$A$130,0),MATCH(Tabulka!AD$2,Přehled_body!$E$1:$ED$1,0)),)=0,0.00000000001,IFERROR(INDEX(Přehled_body!$E$3:$ED$130,MATCH(Tabulka!$AI16,Přehled_body!$A$3:$A$130,0),MATCH(Tabulka!AD$2,Přehled_body!$E$1:$ED$1,0)),)))</f>
        <v>0</v>
      </c>
      <c r="AE16" s="74">
        <f>IF(SUM($D$14:$AD$18)&lt;1,-90000,SUM(D16:AD16))</f>
        <v>1.00000000009</v>
      </c>
      <c r="AF16" s="72"/>
      <c r="AG16" s="8"/>
      <c r="AI16" t="str">
        <f>CONCATENATE($B$15," ",$B$16,C16)</f>
        <v>Petr WeinerPlaceno panáků</v>
      </c>
    </row>
    <row r="17" spans="1:35" ht="13.8">
      <c r="A17" s="64"/>
      <c r="B17" s="70"/>
      <c r="C17" s="73" t="s">
        <v>25</v>
      </c>
      <c r="D17" s="111">
        <f>IF(IFERROR(INDEX(Přehled_body!$E$3:$ED$130,MATCH(Tabulka!$AI17,Přehled_body!$A$3:$A$130,0),MATCH(Tabulka!D$2,Přehled_body!$E$1:$ED$1,0)),)="",,IF(IFERROR(INDEX(Přehled_body!$E$3:$ED$130,MATCH(Tabulka!$AI17,Přehled_body!$A$3:$A$130,0),MATCH(Tabulka!D$2,Přehled_body!$E$1:$ED$1,0)),)=0,0.00000000001,IFERROR(INDEX(Přehled_body!$E$3:$ED$130,MATCH(Tabulka!$AI17,Přehled_body!$A$3:$A$130,0),MATCH(Tabulka!D$2,Přehled_body!$E$1:$ED$1,0)),)))</f>
        <v>1</v>
      </c>
      <c r="E17" s="111">
        <f>IF(IFERROR(INDEX(Přehled_body!$E$3:$ED$130,MATCH(Tabulka!$AI17,Přehled_body!$A$3:$A$130,0),MATCH(Tabulka!E$2,Přehled_body!$E$1:$ED$1,0)),)="",,IF(IFERROR(INDEX(Přehled_body!$E$3:$ED$130,MATCH(Tabulka!$AI17,Přehled_body!$A$3:$A$130,0),MATCH(Tabulka!E$2,Přehled_body!$E$1:$ED$1,0)),)=0,0.00000000001,IFERROR(INDEX(Přehled_body!$E$3:$ED$130,MATCH(Tabulka!$AI17,Přehled_body!$A$3:$A$130,0),MATCH(Tabulka!E$2,Přehled_body!$E$1:$ED$1,0)),)))</f>
        <v>9.9999999999999994E-12</v>
      </c>
      <c r="F17" s="111">
        <f>IF(IFERROR(INDEX(Přehled_body!$E$3:$ED$130,MATCH(Tabulka!$AI17,Přehled_body!$A$3:$A$130,0),MATCH(Tabulka!F$2,Přehled_body!$E$1:$ED$1,0)),)="",,IF(IFERROR(INDEX(Přehled_body!$E$3:$ED$130,MATCH(Tabulka!$AI17,Přehled_body!$A$3:$A$130,0),MATCH(Tabulka!F$2,Přehled_body!$E$1:$ED$1,0)),)=0,0.00000000001,IFERROR(INDEX(Přehled_body!$E$3:$ED$130,MATCH(Tabulka!$AI17,Přehled_body!$A$3:$A$130,0),MATCH(Tabulka!F$2,Přehled_body!$E$1:$ED$1,0)),)))</f>
        <v>1</v>
      </c>
      <c r="G17" s="111">
        <f>IF(IFERROR(INDEX(Přehled_body!$E$3:$ED$130,MATCH(Tabulka!$AI17,Přehled_body!$A$3:$A$130,0),MATCH(Tabulka!G$2,Přehled_body!$E$1:$ED$1,0)),)="",,IF(IFERROR(INDEX(Přehled_body!$E$3:$ED$130,MATCH(Tabulka!$AI17,Přehled_body!$A$3:$A$130,0),MATCH(Tabulka!G$2,Přehled_body!$E$1:$ED$1,0)),)=0,0.00000000001,IFERROR(INDEX(Přehled_body!$E$3:$ED$130,MATCH(Tabulka!$AI17,Přehled_body!$A$3:$A$130,0),MATCH(Tabulka!G$2,Přehled_body!$E$1:$ED$1,0)),)))</f>
        <v>1</v>
      </c>
      <c r="H17" s="111">
        <f>IF(IFERROR(INDEX(Přehled_body!$E$3:$ED$130,MATCH(Tabulka!$AI17,Přehled_body!$A$3:$A$130,0),MATCH(Tabulka!H$2,Přehled_body!$E$1:$ED$1,0)),)="",,IF(IFERROR(INDEX(Přehled_body!$E$3:$ED$130,MATCH(Tabulka!$AI17,Přehled_body!$A$3:$A$130,0),MATCH(Tabulka!H$2,Přehled_body!$E$1:$ED$1,0)),)=0,0.00000000001,IFERROR(INDEX(Přehled_body!$E$3:$ED$130,MATCH(Tabulka!$AI17,Přehled_body!$A$3:$A$130,0),MATCH(Tabulka!H$2,Přehled_body!$E$1:$ED$1,0)),)))</f>
        <v>3</v>
      </c>
      <c r="I17" s="111">
        <f>IF(IFERROR(INDEX(Přehled_body!$E$3:$ED$130,MATCH(Tabulka!$AI17,Přehled_body!$A$3:$A$130,0),MATCH(Tabulka!I$2,Přehled_body!$E$1:$ED$1,0)),)="",,IF(IFERROR(INDEX(Přehled_body!$E$3:$ED$130,MATCH(Tabulka!$AI17,Přehled_body!$A$3:$A$130,0),MATCH(Tabulka!I$2,Přehled_body!$E$1:$ED$1,0)),)=0,0.00000000001,IFERROR(INDEX(Přehled_body!$E$3:$ED$130,MATCH(Tabulka!$AI17,Přehled_body!$A$3:$A$130,0),MATCH(Tabulka!I$2,Přehled_body!$E$1:$ED$1,0)),)))</f>
        <v>2</v>
      </c>
      <c r="J17" s="111">
        <f>IF(IFERROR(INDEX(Přehled_body!$E$3:$ED$130,MATCH(Tabulka!$AI17,Přehled_body!$A$3:$A$130,0),MATCH(Tabulka!J$2,Přehled_body!$E$1:$ED$1,0)),)="",,IF(IFERROR(INDEX(Přehled_body!$E$3:$ED$130,MATCH(Tabulka!$AI17,Přehled_body!$A$3:$A$130,0),MATCH(Tabulka!J$2,Přehled_body!$E$1:$ED$1,0)),)=0,0.00000000001,IFERROR(INDEX(Přehled_body!$E$3:$ED$130,MATCH(Tabulka!$AI17,Přehled_body!$A$3:$A$130,0),MATCH(Tabulka!J$2,Přehled_body!$E$1:$ED$1,0)),)))</f>
        <v>9.9999999999999994E-12</v>
      </c>
      <c r="K17" s="111">
        <f>IF(IFERROR(INDEX(Přehled_body!$E$3:$ED$130,MATCH(Tabulka!$AI17,Přehled_body!$A$3:$A$130,0),MATCH(Tabulka!K$2,Přehled_body!$E$1:$ED$1,0)),)="",,IF(IFERROR(INDEX(Přehled_body!$E$3:$ED$130,MATCH(Tabulka!$AI17,Přehled_body!$A$3:$A$130,0),MATCH(Tabulka!K$2,Přehled_body!$E$1:$ED$1,0)),)=0,0.00000000001,IFERROR(INDEX(Přehled_body!$E$3:$ED$130,MATCH(Tabulka!$AI17,Přehled_body!$A$3:$A$130,0),MATCH(Tabulka!K$2,Přehled_body!$E$1:$ED$1,0)),)))</f>
        <v>9.9999999999999994E-12</v>
      </c>
      <c r="L17" s="111">
        <f>IF(IFERROR(INDEX(Přehled_body!$E$3:$ED$130,MATCH(Tabulka!$AI17,Přehled_body!$A$3:$A$130,0),MATCH(Tabulka!L$2,Přehled_body!$E$1:$ED$1,0)),)="",,IF(IFERROR(INDEX(Přehled_body!$E$3:$ED$130,MATCH(Tabulka!$AI17,Přehled_body!$A$3:$A$130,0),MATCH(Tabulka!L$2,Přehled_body!$E$1:$ED$1,0)),)=0,0.00000000001,IFERROR(INDEX(Přehled_body!$E$3:$ED$130,MATCH(Tabulka!$AI17,Přehled_body!$A$3:$A$130,0),MATCH(Tabulka!L$2,Přehled_body!$E$1:$ED$1,0)),)))</f>
        <v>0</v>
      </c>
      <c r="M17" s="111">
        <f>IF(IFERROR(INDEX(Přehled_body!$E$3:$ED$130,MATCH(Tabulka!$AI17,Přehled_body!$A$3:$A$130,0),MATCH(Tabulka!M$2,Přehled_body!$E$1:$ED$1,0)),)="",,IF(IFERROR(INDEX(Přehled_body!$E$3:$ED$130,MATCH(Tabulka!$AI17,Přehled_body!$A$3:$A$130,0),MATCH(Tabulka!M$2,Přehled_body!$E$1:$ED$1,0)),)=0,0.00000000001,IFERROR(INDEX(Přehled_body!$E$3:$ED$130,MATCH(Tabulka!$AI17,Přehled_body!$A$3:$A$130,0),MATCH(Tabulka!M$2,Přehled_body!$E$1:$ED$1,0)),)))</f>
        <v>1</v>
      </c>
      <c r="N17" s="111">
        <f>IF(IFERROR(INDEX(Přehled_body!$E$3:$ED$130,MATCH(Tabulka!$AI17,Přehled_body!$A$3:$A$130,0),MATCH(Tabulka!N$2,Přehled_body!$E$1:$ED$1,0)),)="",,IF(IFERROR(INDEX(Přehled_body!$E$3:$ED$130,MATCH(Tabulka!$AI17,Přehled_body!$A$3:$A$130,0),MATCH(Tabulka!N$2,Přehled_body!$E$1:$ED$1,0)),)=0,0.00000000001,IFERROR(INDEX(Přehled_body!$E$3:$ED$130,MATCH(Tabulka!$AI17,Přehled_body!$A$3:$A$130,0),MATCH(Tabulka!N$2,Přehled_body!$E$1:$ED$1,0)),)))</f>
        <v>9.9999999999999994E-12</v>
      </c>
      <c r="O17" s="111">
        <f>IF(IFERROR(INDEX(Přehled_body!$E$3:$ED$130,MATCH(Tabulka!$AI17,Přehled_body!$A$3:$A$130,0),MATCH(Tabulka!O$2,Přehled_body!$E$1:$ED$1,0)),)="",,IF(IFERROR(INDEX(Přehled_body!$E$3:$ED$130,MATCH(Tabulka!$AI17,Přehled_body!$A$3:$A$130,0),MATCH(Tabulka!O$2,Přehled_body!$E$1:$ED$1,0)),)=0,0.00000000001,IFERROR(INDEX(Přehled_body!$E$3:$ED$130,MATCH(Tabulka!$AI17,Přehled_body!$A$3:$A$130,0),MATCH(Tabulka!O$2,Přehled_body!$E$1:$ED$1,0)),)))</f>
        <v>0</v>
      </c>
      <c r="P17" s="111">
        <f>IF(IFERROR(INDEX(Přehled_body!$E$3:$ED$130,MATCH(Tabulka!$AI17,Přehled_body!$A$3:$A$130,0),MATCH(Tabulka!P$2,Přehled_body!$E$1:$ED$1,0)),)="",,IF(IFERROR(INDEX(Přehled_body!$E$3:$ED$130,MATCH(Tabulka!$AI17,Přehled_body!$A$3:$A$130,0),MATCH(Tabulka!P$2,Přehled_body!$E$1:$ED$1,0)),)=0,0.00000000001,IFERROR(INDEX(Přehled_body!$E$3:$ED$130,MATCH(Tabulka!$AI17,Přehled_body!$A$3:$A$130,0),MATCH(Tabulka!P$2,Přehled_body!$E$1:$ED$1,0)),)))</f>
        <v>0</v>
      </c>
      <c r="Q17" s="111">
        <f>IF(IFERROR(INDEX(Přehled_body!$E$3:$ED$130,MATCH(Tabulka!$AI17,Přehled_body!$A$3:$A$130,0),MATCH(Tabulka!Q$2,Přehled_body!$E$1:$ED$1,0)),)="",,IF(IFERROR(INDEX(Přehled_body!$E$3:$ED$130,MATCH(Tabulka!$AI17,Přehled_body!$A$3:$A$130,0),MATCH(Tabulka!Q$2,Přehled_body!$E$1:$ED$1,0)),)=0,0.00000000001,IFERROR(INDEX(Přehled_body!$E$3:$ED$130,MATCH(Tabulka!$AI17,Přehled_body!$A$3:$A$130,0),MATCH(Tabulka!Q$2,Přehled_body!$E$1:$ED$1,0)),)))</f>
        <v>0</v>
      </c>
      <c r="R17" s="111">
        <f>IF(IFERROR(INDEX(Přehled_body!$E$3:$ED$130,MATCH(Tabulka!$AI17,Přehled_body!$A$3:$A$130,0),MATCH(Tabulka!R$2,Přehled_body!$E$1:$ED$1,0)),)="",,IF(IFERROR(INDEX(Přehled_body!$E$3:$ED$130,MATCH(Tabulka!$AI17,Přehled_body!$A$3:$A$130,0),MATCH(Tabulka!R$2,Přehled_body!$E$1:$ED$1,0)),)=0,0.00000000001,IFERROR(INDEX(Přehled_body!$E$3:$ED$130,MATCH(Tabulka!$AI17,Přehled_body!$A$3:$A$130,0),MATCH(Tabulka!R$2,Přehled_body!$E$1:$ED$1,0)),)))</f>
        <v>0</v>
      </c>
      <c r="S17" s="111">
        <f>IF(IFERROR(INDEX(Přehled_body!$E$3:$ED$130,MATCH(Tabulka!$AI17,Přehled_body!$A$3:$A$130,0),MATCH(Tabulka!S$2,Přehled_body!$E$1:$ED$1,0)),)="",,IF(IFERROR(INDEX(Přehled_body!$E$3:$ED$130,MATCH(Tabulka!$AI17,Přehled_body!$A$3:$A$130,0),MATCH(Tabulka!S$2,Přehled_body!$E$1:$ED$1,0)),)=0,0.00000000001,IFERROR(INDEX(Přehled_body!$E$3:$ED$130,MATCH(Tabulka!$AI17,Přehled_body!$A$3:$A$130,0),MATCH(Tabulka!S$2,Přehled_body!$E$1:$ED$1,0)),)))</f>
        <v>0</v>
      </c>
      <c r="T17" s="111">
        <f>IF(IFERROR(INDEX(Přehled_body!$E$3:$ED$130,MATCH(Tabulka!$AI17,Přehled_body!$A$3:$A$130,0),MATCH(Tabulka!T$2,Přehled_body!$E$1:$ED$1,0)),)="",,IF(IFERROR(INDEX(Přehled_body!$E$3:$ED$130,MATCH(Tabulka!$AI17,Přehled_body!$A$3:$A$130,0),MATCH(Tabulka!T$2,Přehled_body!$E$1:$ED$1,0)),)=0,0.00000000001,IFERROR(INDEX(Přehled_body!$E$3:$ED$130,MATCH(Tabulka!$AI17,Přehled_body!$A$3:$A$130,0),MATCH(Tabulka!T$2,Přehled_body!$E$1:$ED$1,0)),)))</f>
        <v>0</v>
      </c>
      <c r="U17" s="111">
        <f>IF(IFERROR(INDEX(Přehled_body!$E$3:$ED$130,MATCH(Tabulka!$AI17,Přehled_body!$A$3:$A$130,0),MATCH(Tabulka!U$2,Přehled_body!$E$1:$ED$1,0)),)="",,IF(IFERROR(INDEX(Přehled_body!$E$3:$ED$130,MATCH(Tabulka!$AI17,Přehled_body!$A$3:$A$130,0),MATCH(Tabulka!U$2,Přehled_body!$E$1:$ED$1,0)),)=0,0.00000000001,IFERROR(INDEX(Přehled_body!$E$3:$ED$130,MATCH(Tabulka!$AI17,Přehled_body!$A$3:$A$130,0),MATCH(Tabulka!U$2,Přehled_body!$E$1:$ED$1,0)),)))</f>
        <v>0</v>
      </c>
      <c r="V17" s="111">
        <f>IF(IFERROR(INDEX(Přehled_body!$E$3:$ED$130,MATCH(Tabulka!$AI17,Přehled_body!$A$3:$A$130,0),MATCH(Tabulka!V$2,Přehled_body!$E$1:$ED$1,0)),)="",,IF(IFERROR(INDEX(Přehled_body!$E$3:$ED$130,MATCH(Tabulka!$AI17,Přehled_body!$A$3:$A$130,0),MATCH(Tabulka!V$2,Přehled_body!$E$1:$ED$1,0)),)=0,0.00000000001,IFERROR(INDEX(Přehled_body!$E$3:$ED$130,MATCH(Tabulka!$AI17,Přehled_body!$A$3:$A$130,0),MATCH(Tabulka!V$2,Přehled_body!$E$1:$ED$1,0)),)))</f>
        <v>0</v>
      </c>
      <c r="W17" s="111">
        <f>IF(IFERROR(INDEX(Přehled_body!$E$3:$ED$130,MATCH(Tabulka!$AI17,Přehled_body!$A$3:$A$130,0),MATCH(Tabulka!W$2,Přehled_body!$E$1:$ED$1,0)),)="",,IF(IFERROR(INDEX(Přehled_body!$E$3:$ED$130,MATCH(Tabulka!$AI17,Přehled_body!$A$3:$A$130,0),MATCH(Tabulka!W$2,Přehled_body!$E$1:$ED$1,0)),)=0,0.00000000001,IFERROR(INDEX(Přehled_body!$E$3:$ED$130,MATCH(Tabulka!$AI17,Přehled_body!$A$3:$A$130,0),MATCH(Tabulka!W$2,Přehled_body!$E$1:$ED$1,0)),)))</f>
        <v>0</v>
      </c>
      <c r="X17" s="111">
        <f>IF(IFERROR(INDEX(Přehled_body!$E$3:$ED$130,MATCH(Tabulka!$AI17,Přehled_body!$A$3:$A$130,0),MATCH(Tabulka!X$2,Přehled_body!$E$1:$ED$1,0)),)="",,IF(IFERROR(INDEX(Přehled_body!$E$3:$ED$130,MATCH(Tabulka!$AI17,Přehled_body!$A$3:$A$130,0),MATCH(Tabulka!X$2,Přehled_body!$E$1:$ED$1,0)),)=0,0.00000000001,IFERROR(INDEX(Přehled_body!$E$3:$ED$130,MATCH(Tabulka!$AI17,Přehled_body!$A$3:$A$130,0),MATCH(Tabulka!X$2,Přehled_body!$E$1:$ED$1,0)),)))</f>
        <v>0</v>
      </c>
      <c r="Y17" s="111">
        <f>IF(IFERROR(INDEX(Přehled_body!$E$3:$ED$130,MATCH(Tabulka!$AI17,Přehled_body!$A$3:$A$130,0),MATCH(Tabulka!Y$2,Přehled_body!$E$1:$ED$1,0)),)="",,IF(IFERROR(INDEX(Přehled_body!$E$3:$ED$130,MATCH(Tabulka!$AI17,Přehled_body!$A$3:$A$130,0),MATCH(Tabulka!Y$2,Přehled_body!$E$1:$ED$1,0)),)=0,0.00000000001,IFERROR(INDEX(Přehled_body!$E$3:$ED$130,MATCH(Tabulka!$AI17,Přehled_body!$A$3:$A$130,0),MATCH(Tabulka!Y$2,Přehled_body!$E$1:$ED$1,0)),)))</f>
        <v>0</v>
      </c>
      <c r="Z17" s="111">
        <f>IF(IFERROR(INDEX(Přehled_body!$E$3:$ED$130,MATCH(Tabulka!$AI17,Přehled_body!$A$3:$A$130,0),MATCH(Tabulka!Z$2,Přehled_body!$E$1:$ED$1,0)),)="",,IF(IFERROR(INDEX(Přehled_body!$E$3:$ED$130,MATCH(Tabulka!$AI17,Přehled_body!$A$3:$A$130,0),MATCH(Tabulka!Z$2,Přehled_body!$E$1:$ED$1,0)),)=0,0.00000000001,IFERROR(INDEX(Přehled_body!$E$3:$ED$130,MATCH(Tabulka!$AI17,Přehled_body!$A$3:$A$130,0),MATCH(Tabulka!Z$2,Přehled_body!$E$1:$ED$1,0)),)))</f>
        <v>0</v>
      </c>
      <c r="AA17" s="111">
        <f>IF(IFERROR(INDEX(Přehled_body!$E$3:$ED$130,MATCH(Tabulka!$AI17,Přehled_body!$A$3:$A$130,0),MATCH(Tabulka!AA$2,Přehled_body!$E$1:$ED$1,0)),)="",,IF(IFERROR(INDEX(Přehled_body!$E$3:$ED$130,MATCH(Tabulka!$AI17,Přehled_body!$A$3:$A$130,0),MATCH(Tabulka!AA$2,Přehled_body!$E$1:$ED$1,0)),)=0,0.00000000001,IFERROR(INDEX(Přehled_body!$E$3:$ED$130,MATCH(Tabulka!$AI17,Přehled_body!$A$3:$A$130,0),MATCH(Tabulka!AA$2,Přehled_body!$E$1:$ED$1,0)),)))</f>
        <v>0</v>
      </c>
      <c r="AB17" s="111">
        <f>IF(IFERROR(INDEX(Přehled_body!$E$3:$ED$130,MATCH(Tabulka!$AI17,Přehled_body!$A$3:$A$130,0),MATCH(Tabulka!AB$2,Přehled_body!$E$1:$ED$1,0)),)="",,IF(IFERROR(INDEX(Přehled_body!$E$3:$ED$130,MATCH(Tabulka!$AI17,Přehled_body!$A$3:$A$130,0),MATCH(Tabulka!AB$2,Přehled_body!$E$1:$ED$1,0)),)=0,0.00000000001,IFERROR(INDEX(Přehled_body!$E$3:$ED$130,MATCH(Tabulka!$AI17,Přehled_body!$A$3:$A$130,0),MATCH(Tabulka!AB$2,Přehled_body!$E$1:$ED$1,0)),)))</f>
        <v>0</v>
      </c>
      <c r="AC17" s="111">
        <f>IF(IFERROR(INDEX(Přehled_body!$E$3:$ED$130,MATCH(Tabulka!$AI17,Přehled_body!$A$3:$A$130,0),MATCH(Tabulka!AC$2,Přehled_body!$E$1:$ED$1,0)),)="",,IF(IFERROR(INDEX(Přehled_body!$E$3:$ED$130,MATCH(Tabulka!$AI17,Přehled_body!$A$3:$A$130,0),MATCH(Tabulka!AC$2,Přehled_body!$E$1:$ED$1,0)),)=0,0.00000000001,IFERROR(INDEX(Přehled_body!$E$3:$ED$130,MATCH(Tabulka!$AI17,Přehled_body!$A$3:$A$130,0),MATCH(Tabulka!AC$2,Přehled_body!$E$1:$ED$1,0)),)))</f>
        <v>0</v>
      </c>
      <c r="AD17" s="111">
        <f>IF(IFERROR(INDEX(Přehled_body!$E$3:$ED$130,MATCH(Tabulka!$AI17,Přehled_body!$A$3:$A$130,0),MATCH(Tabulka!AD$2,Přehled_body!$E$1:$ED$1,0)),)="",,IF(IFERROR(INDEX(Přehled_body!$E$3:$ED$130,MATCH(Tabulka!$AI17,Přehled_body!$A$3:$A$130,0),MATCH(Tabulka!AD$2,Přehled_body!$E$1:$ED$1,0)),)=0,0.00000000001,IFERROR(INDEX(Přehled_body!$E$3:$ED$130,MATCH(Tabulka!$AI17,Přehled_body!$A$3:$A$130,0),MATCH(Tabulka!AD$2,Přehled_body!$E$1:$ED$1,0)),)))</f>
        <v>0</v>
      </c>
      <c r="AE17" s="74">
        <f>IF(SUM($D$14:$AD$18)&lt;1,-90000,SUM(D17:AD17))</f>
        <v>9.0000000000399982</v>
      </c>
      <c r="AF17" s="72"/>
      <c r="AG17" s="8"/>
      <c r="AI17" t="str">
        <f>CONCATENATE($B$15," ",$B$16,C17)</f>
        <v>Petr WeinerPřehozy</v>
      </c>
    </row>
    <row r="18" spans="1:35" ht="14.4" thickBot="1">
      <c r="A18" s="64"/>
      <c r="B18" s="75"/>
      <c r="C18" s="75" t="s">
        <v>37</v>
      </c>
      <c r="D18" s="139">
        <f>IF(IFERROR(INDEX(Přehled_body!$E$3:$ED$130,MATCH(Tabulka!$AI18,Přehled_body!$A$3:$A$130,0),MATCH(Tabulka!D$2,Přehled_body!$E$1:$ED$1,0)),)="",,IF(IFERROR(INDEX(Přehled_body!$E$3:$ED$130,MATCH(Tabulka!$AI18,Přehled_body!$A$3:$A$130,0),MATCH(Tabulka!D$2,Přehled_body!$E$1:$ED$1,0)),)=0,0.00000000001,IFERROR(INDEX(Přehled_body!$E$3:$ED$130,MATCH(Tabulka!$AI18,Přehled_body!$A$3:$A$130,0),MATCH(Tabulka!D$2,Přehled_body!$E$1:$ED$1,0)),)))</f>
        <v>4</v>
      </c>
      <c r="E18" s="139">
        <f>IF(IFERROR(INDEX(Přehled_body!$E$3:$ED$130,MATCH(Tabulka!$AI18,Přehled_body!$A$3:$A$130,0),MATCH(Tabulka!E$2,Přehled_body!$E$1:$ED$1,0)),)="",,IF(IFERROR(INDEX(Přehled_body!$E$3:$ED$130,MATCH(Tabulka!$AI18,Přehled_body!$A$3:$A$130,0),MATCH(Tabulka!E$2,Přehled_body!$E$1:$ED$1,0)),)=0,0.00000000001,IFERROR(INDEX(Přehled_body!$E$3:$ED$130,MATCH(Tabulka!$AI18,Přehled_body!$A$3:$A$130,0),MATCH(Tabulka!E$2,Přehled_body!$E$1:$ED$1,0)),)))</f>
        <v>3</v>
      </c>
      <c r="F18" s="139">
        <f>IF(IFERROR(INDEX(Přehled_body!$E$3:$ED$130,MATCH(Tabulka!$AI18,Přehled_body!$A$3:$A$130,0),MATCH(Tabulka!F$2,Přehled_body!$E$1:$ED$1,0)),)="",,IF(IFERROR(INDEX(Přehled_body!$E$3:$ED$130,MATCH(Tabulka!$AI18,Přehled_body!$A$3:$A$130,0),MATCH(Tabulka!F$2,Přehled_body!$E$1:$ED$1,0)),)=0,0.00000000001,IFERROR(INDEX(Přehled_body!$E$3:$ED$130,MATCH(Tabulka!$AI18,Přehled_body!$A$3:$A$130,0),MATCH(Tabulka!F$2,Přehled_body!$E$1:$ED$1,0)),)))</f>
        <v>4</v>
      </c>
      <c r="G18" s="139">
        <f>IF(IFERROR(INDEX(Přehled_body!$E$3:$ED$130,MATCH(Tabulka!$AI18,Přehled_body!$A$3:$A$130,0),MATCH(Tabulka!G$2,Přehled_body!$E$1:$ED$1,0)),)="",,IF(IFERROR(INDEX(Přehled_body!$E$3:$ED$130,MATCH(Tabulka!$AI18,Přehled_body!$A$3:$A$130,0),MATCH(Tabulka!G$2,Přehled_body!$E$1:$ED$1,0)),)=0,0.00000000001,IFERROR(INDEX(Přehled_body!$E$3:$ED$130,MATCH(Tabulka!$AI18,Přehled_body!$A$3:$A$130,0),MATCH(Tabulka!G$2,Přehled_body!$E$1:$ED$1,0)),)))</f>
        <v>5</v>
      </c>
      <c r="H18" s="139">
        <f>IF(IFERROR(INDEX(Přehled_body!$E$3:$ED$130,MATCH(Tabulka!$AI18,Přehled_body!$A$3:$A$130,0),MATCH(Tabulka!H$2,Přehled_body!$E$1:$ED$1,0)),)="",,IF(IFERROR(INDEX(Přehled_body!$E$3:$ED$130,MATCH(Tabulka!$AI18,Přehled_body!$A$3:$A$130,0),MATCH(Tabulka!H$2,Přehled_body!$E$1:$ED$1,0)),)=0,0.00000000001,IFERROR(INDEX(Přehled_body!$E$3:$ED$130,MATCH(Tabulka!$AI18,Přehled_body!$A$3:$A$130,0),MATCH(Tabulka!H$2,Přehled_body!$E$1:$ED$1,0)),)))</f>
        <v>4</v>
      </c>
      <c r="I18" s="139">
        <f>IF(IFERROR(INDEX(Přehled_body!$E$3:$ED$130,MATCH(Tabulka!$AI18,Přehled_body!$A$3:$A$130,0),MATCH(Tabulka!I$2,Přehled_body!$E$1:$ED$1,0)),)="",,IF(IFERROR(INDEX(Přehled_body!$E$3:$ED$130,MATCH(Tabulka!$AI18,Přehled_body!$A$3:$A$130,0),MATCH(Tabulka!I$2,Přehled_body!$E$1:$ED$1,0)),)=0,0.00000000001,IFERROR(INDEX(Přehled_body!$E$3:$ED$130,MATCH(Tabulka!$AI18,Přehled_body!$A$3:$A$130,0),MATCH(Tabulka!I$2,Přehled_body!$E$1:$ED$1,0)),)))</f>
        <v>4</v>
      </c>
      <c r="J18" s="139">
        <f>IF(IFERROR(INDEX(Přehled_body!$E$3:$ED$130,MATCH(Tabulka!$AI18,Přehled_body!$A$3:$A$130,0),MATCH(Tabulka!J$2,Přehled_body!$E$1:$ED$1,0)),)="",,IF(IFERROR(INDEX(Přehled_body!$E$3:$ED$130,MATCH(Tabulka!$AI18,Přehled_body!$A$3:$A$130,0),MATCH(Tabulka!J$2,Přehled_body!$E$1:$ED$1,0)),)=0,0.00000000001,IFERROR(INDEX(Přehled_body!$E$3:$ED$130,MATCH(Tabulka!$AI18,Přehled_body!$A$3:$A$130,0),MATCH(Tabulka!J$2,Přehled_body!$E$1:$ED$1,0)),)))</f>
        <v>3</v>
      </c>
      <c r="K18" s="139">
        <f>IF(IFERROR(INDEX(Přehled_body!$E$3:$ED$130,MATCH(Tabulka!$AI18,Přehled_body!$A$3:$A$130,0),MATCH(Tabulka!K$2,Přehled_body!$E$1:$ED$1,0)),)="",,IF(IFERROR(INDEX(Přehled_body!$E$3:$ED$130,MATCH(Tabulka!$AI18,Přehled_body!$A$3:$A$130,0),MATCH(Tabulka!K$2,Přehled_body!$E$1:$ED$1,0)),)=0,0.00000000001,IFERROR(INDEX(Přehled_body!$E$3:$ED$130,MATCH(Tabulka!$AI18,Přehled_body!$A$3:$A$130,0),MATCH(Tabulka!K$2,Přehled_body!$E$1:$ED$1,0)),)))</f>
        <v>3</v>
      </c>
      <c r="L18" s="139">
        <f>IF(IFERROR(INDEX(Přehled_body!$E$3:$ED$130,MATCH(Tabulka!$AI18,Přehled_body!$A$3:$A$130,0),MATCH(Tabulka!L$2,Přehled_body!$E$1:$ED$1,0)),)="",,IF(IFERROR(INDEX(Přehled_body!$E$3:$ED$130,MATCH(Tabulka!$AI18,Přehled_body!$A$3:$A$130,0),MATCH(Tabulka!L$2,Přehled_body!$E$1:$ED$1,0)),)=0,0.00000000001,IFERROR(INDEX(Přehled_body!$E$3:$ED$130,MATCH(Tabulka!$AI18,Přehled_body!$A$3:$A$130,0),MATCH(Tabulka!L$2,Přehled_body!$E$1:$ED$1,0)),)))</f>
        <v>0</v>
      </c>
      <c r="M18" s="139">
        <f>IF(IFERROR(INDEX(Přehled_body!$E$3:$ED$130,MATCH(Tabulka!$AI18,Přehled_body!$A$3:$A$130,0),MATCH(Tabulka!M$2,Přehled_body!$E$1:$ED$1,0)),)="",,IF(IFERROR(INDEX(Přehled_body!$E$3:$ED$130,MATCH(Tabulka!$AI18,Přehled_body!$A$3:$A$130,0),MATCH(Tabulka!M$2,Přehled_body!$E$1:$ED$1,0)),)=0,0.00000000001,IFERROR(INDEX(Přehled_body!$E$3:$ED$130,MATCH(Tabulka!$AI18,Přehled_body!$A$3:$A$130,0),MATCH(Tabulka!M$2,Přehled_body!$E$1:$ED$1,0)),)))</f>
        <v>4</v>
      </c>
      <c r="N18" s="139">
        <f>IF(IFERROR(INDEX(Přehled_body!$E$3:$ED$130,MATCH(Tabulka!$AI18,Přehled_body!$A$3:$A$130,0),MATCH(Tabulka!N$2,Přehled_body!$E$1:$ED$1,0)),)="",,IF(IFERROR(INDEX(Přehled_body!$E$3:$ED$130,MATCH(Tabulka!$AI18,Přehled_body!$A$3:$A$130,0),MATCH(Tabulka!N$2,Přehled_body!$E$1:$ED$1,0)),)=0,0.00000000001,IFERROR(INDEX(Přehled_body!$E$3:$ED$130,MATCH(Tabulka!$AI18,Přehled_body!$A$3:$A$130,0),MATCH(Tabulka!N$2,Přehled_body!$E$1:$ED$1,0)),)))</f>
        <v>4</v>
      </c>
      <c r="O18" s="139">
        <f>IF(IFERROR(INDEX(Přehled_body!$E$3:$ED$130,MATCH(Tabulka!$AI18,Přehled_body!$A$3:$A$130,0),MATCH(Tabulka!O$2,Přehled_body!$E$1:$ED$1,0)),)="",,IF(IFERROR(INDEX(Přehled_body!$E$3:$ED$130,MATCH(Tabulka!$AI18,Přehled_body!$A$3:$A$130,0),MATCH(Tabulka!O$2,Přehled_body!$E$1:$ED$1,0)),)=0,0.00000000001,IFERROR(INDEX(Přehled_body!$E$3:$ED$130,MATCH(Tabulka!$AI18,Přehled_body!$A$3:$A$130,0),MATCH(Tabulka!O$2,Přehled_body!$E$1:$ED$1,0)),)))</f>
        <v>0</v>
      </c>
      <c r="P18" s="139">
        <f>IF(IFERROR(INDEX(Přehled_body!$E$3:$ED$130,MATCH(Tabulka!$AI18,Přehled_body!$A$3:$A$130,0),MATCH(Tabulka!P$2,Přehled_body!$E$1:$ED$1,0)),)="",,IF(IFERROR(INDEX(Přehled_body!$E$3:$ED$130,MATCH(Tabulka!$AI18,Přehled_body!$A$3:$A$130,0),MATCH(Tabulka!P$2,Přehled_body!$E$1:$ED$1,0)),)=0,0.00000000001,IFERROR(INDEX(Přehled_body!$E$3:$ED$130,MATCH(Tabulka!$AI18,Přehled_body!$A$3:$A$130,0),MATCH(Tabulka!P$2,Přehled_body!$E$1:$ED$1,0)),)))</f>
        <v>0</v>
      </c>
      <c r="Q18" s="139">
        <f>IF(IFERROR(INDEX(Přehled_body!$E$3:$ED$130,MATCH(Tabulka!$AI18,Přehled_body!$A$3:$A$130,0),MATCH(Tabulka!Q$2,Přehled_body!$E$1:$ED$1,0)),)="",,IF(IFERROR(INDEX(Přehled_body!$E$3:$ED$130,MATCH(Tabulka!$AI18,Přehled_body!$A$3:$A$130,0),MATCH(Tabulka!Q$2,Přehled_body!$E$1:$ED$1,0)),)=0,0.00000000001,IFERROR(INDEX(Přehled_body!$E$3:$ED$130,MATCH(Tabulka!$AI18,Přehled_body!$A$3:$A$130,0),MATCH(Tabulka!Q$2,Přehled_body!$E$1:$ED$1,0)),)))</f>
        <v>0</v>
      </c>
      <c r="R18" s="139">
        <f>IF(IFERROR(INDEX(Přehled_body!$E$3:$ED$130,MATCH(Tabulka!$AI18,Přehled_body!$A$3:$A$130,0),MATCH(Tabulka!R$2,Přehled_body!$E$1:$ED$1,0)),)="",,IF(IFERROR(INDEX(Přehled_body!$E$3:$ED$130,MATCH(Tabulka!$AI18,Přehled_body!$A$3:$A$130,0),MATCH(Tabulka!R$2,Přehled_body!$E$1:$ED$1,0)),)=0,0.00000000001,IFERROR(INDEX(Přehled_body!$E$3:$ED$130,MATCH(Tabulka!$AI18,Přehled_body!$A$3:$A$130,0),MATCH(Tabulka!R$2,Přehled_body!$E$1:$ED$1,0)),)))</f>
        <v>0</v>
      </c>
      <c r="S18" s="139">
        <f>IF(IFERROR(INDEX(Přehled_body!$E$3:$ED$130,MATCH(Tabulka!$AI18,Přehled_body!$A$3:$A$130,0),MATCH(Tabulka!S$2,Přehled_body!$E$1:$ED$1,0)),)="",,IF(IFERROR(INDEX(Přehled_body!$E$3:$ED$130,MATCH(Tabulka!$AI18,Přehled_body!$A$3:$A$130,0),MATCH(Tabulka!S$2,Přehled_body!$E$1:$ED$1,0)),)=0,0.00000000001,IFERROR(INDEX(Přehled_body!$E$3:$ED$130,MATCH(Tabulka!$AI18,Přehled_body!$A$3:$A$130,0),MATCH(Tabulka!S$2,Přehled_body!$E$1:$ED$1,0)),)))</f>
        <v>0</v>
      </c>
      <c r="T18" s="139">
        <f>IF(IFERROR(INDEX(Přehled_body!$E$3:$ED$130,MATCH(Tabulka!$AI18,Přehled_body!$A$3:$A$130,0),MATCH(Tabulka!T$2,Přehled_body!$E$1:$ED$1,0)),)="",,IF(IFERROR(INDEX(Přehled_body!$E$3:$ED$130,MATCH(Tabulka!$AI18,Přehled_body!$A$3:$A$130,0),MATCH(Tabulka!T$2,Přehled_body!$E$1:$ED$1,0)),)=0,0.00000000001,IFERROR(INDEX(Přehled_body!$E$3:$ED$130,MATCH(Tabulka!$AI18,Přehled_body!$A$3:$A$130,0),MATCH(Tabulka!T$2,Přehled_body!$E$1:$ED$1,0)),)))</f>
        <v>0</v>
      </c>
      <c r="U18" s="139">
        <f>IF(IFERROR(INDEX(Přehled_body!$E$3:$ED$130,MATCH(Tabulka!$AI18,Přehled_body!$A$3:$A$130,0),MATCH(Tabulka!U$2,Přehled_body!$E$1:$ED$1,0)),)="",,IF(IFERROR(INDEX(Přehled_body!$E$3:$ED$130,MATCH(Tabulka!$AI18,Přehled_body!$A$3:$A$130,0),MATCH(Tabulka!U$2,Přehled_body!$E$1:$ED$1,0)),)=0,0.00000000001,IFERROR(INDEX(Přehled_body!$E$3:$ED$130,MATCH(Tabulka!$AI18,Přehled_body!$A$3:$A$130,0),MATCH(Tabulka!U$2,Přehled_body!$E$1:$ED$1,0)),)))</f>
        <v>0</v>
      </c>
      <c r="V18" s="139">
        <f>IF(IFERROR(INDEX(Přehled_body!$E$3:$ED$130,MATCH(Tabulka!$AI18,Přehled_body!$A$3:$A$130,0),MATCH(Tabulka!V$2,Přehled_body!$E$1:$ED$1,0)),)="",,IF(IFERROR(INDEX(Přehled_body!$E$3:$ED$130,MATCH(Tabulka!$AI18,Přehled_body!$A$3:$A$130,0),MATCH(Tabulka!V$2,Přehled_body!$E$1:$ED$1,0)),)=0,0.00000000001,IFERROR(INDEX(Přehled_body!$E$3:$ED$130,MATCH(Tabulka!$AI18,Přehled_body!$A$3:$A$130,0),MATCH(Tabulka!V$2,Přehled_body!$E$1:$ED$1,0)),)))</f>
        <v>0</v>
      </c>
      <c r="W18" s="139">
        <f>IF(IFERROR(INDEX(Přehled_body!$E$3:$ED$130,MATCH(Tabulka!$AI18,Přehled_body!$A$3:$A$130,0),MATCH(Tabulka!W$2,Přehled_body!$E$1:$ED$1,0)),)="",,IF(IFERROR(INDEX(Přehled_body!$E$3:$ED$130,MATCH(Tabulka!$AI18,Přehled_body!$A$3:$A$130,0),MATCH(Tabulka!W$2,Přehled_body!$E$1:$ED$1,0)),)=0,0.00000000001,IFERROR(INDEX(Přehled_body!$E$3:$ED$130,MATCH(Tabulka!$AI18,Přehled_body!$A$3:$A$130,0),MATCH(Tabulka!W$2,Přehled_body!$E$1:$ED$1,0)),)))</f>
        <v>0</v>
      </c>
      <c r="X18" s="139">
        <f>IF(IFERROR(INDEX(Přehled_body!$E$3:$ED$130,MATCH(Tabulka!$AI18,Přehled_body!$A$3:$A$130,0),MATCH(Tabulka!X$2,Přehled_body!$E$1:$ED$1,0)),)="",,IF(IFERROR(INDEX(Přehled_body!$E$3:$ED$130,MATCH(Tabulka!$AI18,Přehled_body!$A$3:$A$130,0),MATCH(Tabulka!X$2,Přehled_body!$E$1:$ED$1,0)),)=0,0.00000000001,IFERROR(INDEX(Přehled_body!$E$3:$ED$130,MATCH(Tabulka!$AI18,Přehled_body!$A$3:$A$130,0),MATCH(Tabulka!X$2,Přehled_body!$E$1:$ED$1,0)),)))</f>
        <v>0</v>
      </c>
      <c r="Y18" s="139">
        <f>IF(IFERROR(INDEX(Přehled_body!$E$3:$ED$130,MATCH(Tabulka!$AI18,Přehled_body!$A$3:$A$130,0),MATCH(Tabulka!Y$2,Přehled_body!$E$1:$ED$1,0)),)="",,IF(IFERROR(INDEX(Přehled_body!$E$3:$ED$130,MATCH(Tabulka!$AI18,Přehled_body!$A$3:$A$130,0),MATCH(Tabulka!Y$2,Přehled_body!$E$1:$ED$1,0)),)=0,0.00000000001,IFERROR(INDEX(Přehled_body!$E$3:$ED$130,MATCH(Tabulka!$AI18,Přehled_body!$A$3:$A$130,0),MATCH(Tabulka!Y$2,Přehled_body!$E$1:$ED$1,0)),)))</f>
        <v>0</v>
      </c>
      <c r="Z18" s="139">
        <f>IF(IFERROR(INDEX(Přehled_body!$E$3:$ED$130,MATCH(Tabulka!$AI18,Přehled_body!$A$3:$A$130,0),MATCH(Tabulka!Z$2,Přehled_body!$E$1:$ED$1,0)),)="",,IF(IFERROR(INDEX(Přehled_body!$E$3:$ED$130,MATCH(Tabulka!$AI18,Přehled_body!$A$3:$A$130,0),MATCH(Tabulka!Z$2,Přehled_body!$E$1:$ED$1,0)),)=0,0.00000000001,IFERROR(INDEX(Přehled_body!$E$3:$ED$130,MATCH(Tabulka!$AI18,Přehled_body!$A$3:$A$130,0),MATCH(Tabulka!Z$2,Přehled_body!$E$1:$ED$1,0)),)))</f>
        <v>0</v>
      </c>
      <c r="AA18" s="139">
        <f>IF(IFERROR(INDEX(Přehled_body!$E$3:$ED$130,MATCH(Tabulka!$AI18,Přehled_body!$A$3:$A$130,0),MATCH(Tabulka!AA$2,Přehled_body!$E$1:$ED$1,0)),)="",,IF(IFERROR(INDEX(Přehled_body!$E$3:$ED$130,MATCH(Tabulka!$AI18,Přehled_body!$A$3:$A$130,0),MATCH(Tabulka!AA$2,Přehled_body!$E$1:$ED$1,0)),)=0,0.00000000001,IFERROR(INDEX(Přehled_body!$E$3:$ED$130,MATCH(Tabulka!$AI18,Přehled_body!$A$3:$A$130,0),MATCH(Tabulka!AA$2,Přehled_body!$E$1:$ED$1,0)),)))</f>
        <v>0</v>
      </c>
      <c r="AB18" s="139">
        <f>IF(IFERROR(INDEX(Přehled_body!$E$3:$ED$130,MATCH(Tabulka!$AI18,Přehled_body!$A$3:$A$130,0),MATCH(Tabulka!AB$2,Přehled_body!$E$1:$ED$1,0)),)="",,IF(IFERROR(INDEX(Přehled_body!$E$3:$ED$130,MATCH(Tabulka!$AI18,Přehled_body!$A$3:$A$130,0),MATCH(Tabulka!AB$2,Přehled_body!$E$1:$ED$1,0)),)=0,0.00000000001,IFERROR(INDEX(Přehled_body!$E$3:$ED$130,MATCH(Tabulka!$AI18,Přehled_body!$A$3:$A$130,0),MATCH(Tabulka!AB$2,Přehled_body!$E$1:$ED$1,0)),)))</f>
        <v>0</v>
      </c>
      <c r="AC18" s="139">
        <f>IF(IFERROR(INDEX(Přehled_body!$E$3:$ED$130,MATCH(Tabulka!$AI18,Přehled_body!$A$3:$A$130,0),MATCH(Tabulka!AC$2,Přehled_body!$E$1:$ED$1,0)),)="",,IF(IFERROR(INDEX(Přehled_body!$E$3:$ED$130,MATCH(Tabulka!$AI18,Přehled_body!$A$3:$A$130,0),MATCH(Tabulka!AC$2,Přehled_body!$E$1:$ED$1,0)),)=0,0.00000000001,IFERROR(INDEX(Přehled_body!$E$3:$ED$130,MATCH(Tabulka!$AI18,Přehled_body!$A$3:$A$130,0),MATCH(Tabulka!AC$2,Přehled_body!$E$1:$ED$1,0)),)))</f>
        <v>0</v>
      </c>
      <c r="AD18" s="139">
        <f>IF(IFERROR(INDEX(Přehled_body!$E$3:$ED$130,MATCH(Tabulka!$AI18,Přehled_body!$A$3:$A$130,0),MATCH(Tabulka!AD$2,Přehled_body!$E$1:$ED$1,0)),)="",,IF(IFERROR(INDEX(Přehled_body!$E$3:$ED$130,MATCH(Tabulka!$AI18,Přehled_body!$A$3:$A$130,0),MATCH(Tabulka!AD$2,Přehled_body!$E$1:$ED$1,0)),)=0,0.00000000001,IFERROR(INDEX(Přehled_body!$E$3:$ED$130,MATCH(Tabulka!$AI18,Přehled_body!$A$3:$A$130,0),MATCH(Tabulka!AD$2,Přehled_body!$E$1:$ED$1,0)),)))</f>
        <v>0</v>
      </c>
      <c r="AE18" s="76">
        <f>IF(SUM($D$14:$AD$18)&lt;1,-90000,SUM(D18:AD18))</f>
        <v>38</v>
      </c>
      <c r="AF18" s="67"/>
      <c r="AG18" s="8"/>
      <c r="AI18" t="str">
        <f>CONCATENATE($B$15," ",$B$16,C18)</f>
        <v>Petr WeinerPoč. kol</v>
      </c>
    </row>
    <row r="19" spans="1:35" ht="14.4" thickTop="1">
      <c r="A19" s="64"/>
      <c r="B19" s="91"/>
      <c r="C19" s="77" t="s">
        <v>23</v>
      </c>
      <c r="D19" s="78">
        <f>IF(IFERROR(INDEX(Přehled_body!$E$3:$ED$130,MATCH(Tabulka!$AI19,Přehled_body!$A$3:$A$130,0),MATCH(Tabulka!D$2,Přehled_body!$E$1:$ED$1,0)),)="",,IF(IFERROR(INDEX(Přehled_body!$E$3:$ED$130,MATCH(Tabulka!$AI19,Přehled_body!$A$3:$A$130,0),MATCH(Tabulka!D$2,Přehled_body!$E$1:$ED$1,0)),)=0,0.00000000001,IFERROR(INDEX(Přehled_body!$E$3:$ED$130,MATCH(Tabulka!$AI19,Přehled_body!$A$3:$A$130,0),MATCH(Tabulka!D$2,Přehled_body!$E$1:$ED$1,0)),)))</f>
        <v>1</v>
      </c>
      <c r="E19" s="79">
        <f>IF(IFERROR(INDEX(Přehled_body!$E$3:$ED$130,MATCH(Tabulka!$AI19,Přehled_body!$A$3:$A$130,0),MATCH(Tabulka!E$2,Přehled_body!$E$1:$ED$1,0)),)="",,IF(IFERROR(INDEX(Přehled_body!$E$3:$ED$130,MATCH(Tabulka!$AI19,Přehled_body!$A$3:$A$130,0),MATCH(Tabulka!E$2,Přehled_body!$E$1:$ED$1,0)),)=0,0.00000000001,IFERROR(INDEX(Přehled_body!$E$3:$ED$130,MATCH(Tabulka!$AI19,Přehled_body!$A$3:$A$130,0),MATCH(Tabulka!E$2,Přehled_body!$E$1:$ED$1,0)),)))</f>
        <v>9.9999999999999994E-12</v>
      </c>
      <c r="F19" s="79">
        <f>IF(IFERROR(INDEX(Přehled_body!$E$3:$ED$130,MATCH(Tabulka!$AI19,Přehled_body!$A$3:$A$130,0),MATCH(Tabulka!F$2,Přehled_body!$E$1:$ED$1,0)),)="",,IF(IFERROR(INDEX(Přehled_body!$E$3:$ED$130,MATCH(Tabulka!$AI19,Přehled_body!$A$3:$A$130,0),MATCH(Tabulka!F$2,Přehled_body!$E$1:$ED$1,0)),)=0,0.00000000001,IFERROR(INDEX(Přehled_body!$E$3:$ED$130,MATCH(Tabulka!$AI19,Přehled_body!$A$3:$A$130,0),MATCH(Tabulka!F$2,Přehled_body!$E$1:$ED$1,0)),)))</f>
        <v>9.9999999999999994E-12</v>
      </c>
      <c r="G19" s="79">
        <f>IF(IFERROR(INDEX(Přehled_body!$E$3:$ED$130,MATCH(Tabulka!$AI19,Přehled_body!$A$3:$A$130,0),MATCH(Tabulka!G$2,Přehled_body!$E$1:$ED$1,0)),)="",,IF(IFERROR(INDEX(Přehled_body!$E$3:$ED$130,MATCH(Tabulka!$AI19,Přehled_body!$A$3:$A$130,0),MATCH(Tabulka!G$2,Přehled_body!$E$1:$ED$1,0)),)=0,0.00000000001,IFERROR(INDEX(Přehled_body!$E$3:$ED$130,MATCH(Tabulka!$AI19,Přehled_body!$A$3:$A$130,0),MATCH(Tabulka!G$2,Přehled_body!$E$1:$ED$1,0)),)))</f>
        <v>1</v>
      </c>
      <c r="H19" s="79">
        <f>IF(IFERROR(INDEX(Přehled_body!$E$3:$ED$130,MATCH(Tabulka!$AI19,Přehled_body!$A$3:$A$130,0),MATCH(Tabulka!H$2,Přehled_body!$E$1:$ED$1,0)),)="",,IF(IFERROR(INDEX(Přehled_body!$E$3:$ED$130,MATCH(Tabulka!$AI19,Přehled_body!$A$3:$A$130,0),MATCH(Tabulka!H$2,Přehled_body!$E$1:$ED$1,0)),)=0,0.00000000001,IFERROR(INDEX(Přehled_body!$E$3:$ED$130,MATCH(Tabulka!$AI19,Přehled_body!$A$3:$A$130,0),MATCH(Tabulka!H$2,Přehled_body!$E$1:$ED$1,0)),)))</f>
        <v>9.9999999999999994E-12</v>
      </c>
      <c r="I19" s="79">
        <f>IF(IFERROR(INDEX(Přehled_body!$E$3:$ED$130,MATCH(Tabulka!$AI19,Přehled_body!$A$3:$A$130,0),MATCH(Tabulka!I$2,Přehled_body!$E$1:$ED$1,0)),)="",,IF(IFERROR(INDEX(Přehled_body!$E$3:$ED$130,MATCH(Tabulka!$AI19,Přehled_body!$A$3:$A$130,0),MATCH(Tabulka!I$2,Přehled_body!$E$1:$ED$1,0)),)=0,0.00000000001,IFERROR(INDEX(Přehled_body!$E$3:$ED$130,MATCH(Tabulka!$AI19,Přehled_body!$A$3:$A$130,0),MATCH(Tabulka!I$2,Přehled_body!$E$1:$ED$1,0)),)))</f>
        <v>9.9999999999999994E-12</v>
      </c>
      <c r="J19" s="79">
        <f>IF(IFERROR(INDEX(Přehled_body!$E$3:$ED$130,MATCH(Tabulka!$AI19,Přehled_body!$A$3:$A$130,0),MATCH(Tabulka!J$2,Přehled_body!$E$1:$ED$1,0)),)="",,IF(IFERROR(INDEX(Přehled_body!$E$3:$ED$130,MATCH(Tabulka!$AI19,Přehled_body!$A$3:$A$130,0),MATCH(Tabulka!J$2,Přehled_body!$E$1:$ED$1,0)),)=0,0.00000000001,IFERROR(INDEX(Přehled_body!$E$3:$ED$130,MATCH(Tabulka!$AI19,Přehled_body!$A$3:$A$130,0),MATCH(Tabulka!J$2,Přehled_body!$E$1:$ED$1,0)),)))</f>
        <v>0</v>
      </c>
      <c r="K19" s="79">
        <f>IF(IFERROR(INDEX(Přehled_body!$E$3:$ED$130,MATCH(Tabulka!$AI19,Přehled_body!$A$3:$A$130,0),MATCH(Tabulka!K$2,Přehled_body!$E$1:$ED$1,0)),)="",,IF(IFERROR(INDEX(Přehled_body!$E$3:$ED$130,MATCH(Tabulka!$AI19,Přehled_body!$A$3:$A$130,0),MATCH(Tabulka!K$2,Přehled_body!$E$1:$ED$1,0)),)=0,0.00000000001,IFERROR(INDEX(Přehled_body!$E$3:$ED$130,MATCH(Tabulka!$AI19,Přehled_body!$A$3:$A$130,0),MATCH(Tabulka!K$2,Přehled_body!$E$1:$ED$1,0)),)))</f>
        <v>1</v>
      </c>
      <c r="L19" s="79">
        <f>IF(IFERROR(INDEX(Přehled_body!$E$3:$ED$130,MATCH(Tabulka!$AI19,Přehled_body!$A$3:$A$130,0),MATCH(Tabulka!L$2,Přehled_body!$E$1:$ED$1,0)),)="",,IF(IFERROR(INDEX(Přehled_body!$E$3:$ED$130,MATCH(Tabulka!$AI19,Přehled_body!$A$3:$A$130,0),MATCH(Tabulka!L$2,Přehled_body!$E$1:$ED$1,0)),)=0,0.00000000001,IFERROR(INDEX(Přehled_body!$E$3:$ED$130,MATCH(Tabulka!$AI19,Přehled_body!$A$3:$A$130,0),MATCH(Tabulka!L$2,Přehled_body!$E$1:$ED$1,0)),)))</f>
        <v>0</v>
      </c>
      <c r="M19" s="79">
        <f>IF(IFERROR(INDEX(Přehled_body!$E$3:$ED$130,MATCH(Tabulka!$AI19,Přehled_body!$A$3:$A$130,0),MATCH(Tabulka!M$2,Přehled_body!$E$1:$ED$1,0)),)="",,IF(IFERROR(INDEX(Přehled_body!$E$3:$ED$130,MATCH(Tabulka!$AI19,Přehled_body!$A$3:$A$130,0),MATCH(Tabulka!M$2,Přehled_body!$E$1:$ED$1,0)),)=0,0.00000000001,IFERROR(INDEX(Přehled_body!$E$3:$ED$130,MATCH(Tabulka!$AI19,Přehled_body!$A$3:$A$130,0),MATCH(Tabulka!M$2,Přehled_body!$E$1:$ED$1,0)),)))</f>
        <v>0</v>
      </c>
      <c r="N19" s="79">
        <f>IF(IFERROR(INDEX(Přehled_body!$E$3:$ED$130,MATCH(Tabulka!$AI19,Přehled_body!$A$3:$A$130,0),MATCH(Tabulka!N$2,Přehled_body!$E$1:$ED$1,0)),)="",,IF(IFERROR(INDEX(Přehled_body!$E$3:$ED$130,MATCH(Tabulka!$AI19,Přehled_body!$A$3:$A$130,0),MATCH(Tabulka!N$2,Přehled_body!$E$1:$ED$1,0)),)=0,0.00000000001,IFERROR(INDEX(Přehled_body!$E$3:$ED$130,MATCH(Tabulka!$AI19,Přehled_body!$A$3:$A$130,0),MATCH(Tabulka!N$2,Přehled_body!$E$1:$ED$1,0)),)))</f>
        <v>9.9999999999999994E-12</v>
      </c>
      <c r="O19" s="79">
        <f>IF(IFERROR(INDEX(Přehled_body!$E$3:$ED$130,MATCH(Tabulka!$AI19,Přehled_body!$A$3:$A$130,0),MATCH(Tabulka!O$2,Přehled_body!$E$1:$ED$1,0)),)="",,IF(IFERROR(INDEX(Přehled_body!$E$3:$ED$130,MATCH(Tabulka!$AI19,Přehled_body!$A$3:$A$130,0),MATCH(Tabulka!O$2,Přehled_body!$E$1:$ED$1,0)),)=0,0.00000000001,IFERROR(INDEX(Přehled_body!$E$3:$ED$130,MATCH(Tabulka!$AI19,Přehled_body!$A$3:$A$130,0),MATCH(Tabulka!O$2,Přehled_body!$E$1:$ED$1,0)),)))</f>
        <v>0</v>
      </c>
      <c r="P19" s="79">
        <f>IF(IFERROR(INDEX(Přehled_body!$E$3:$ED$130,MATCH(Tabulka!$AI19,Přehled_body!$A$3:$A$130,0),MATCH(Tabulka!P$2,Přehled_body!$E$1:$ED$1,0)),)="",,IF(IFERROR(INDEX(Přehled_body!$E$3:$ED$130,MATCH(Tabulka!$AI19,Přehled_body!$A$3:$A$130,0),MATCH(Tabulka!P$2,Přehled_body!$E$1:$ED$1,0)),)=0,0.00000000001,IFERROR(INDEX(Přehled_body!$E$3:$ED$130,MATCH(Tabulka!$AI19,Přehled_body!$A$3:$A$130,0),MATCH(Tabulka!P$2,Přehled_body!$E$1:$ED$1,0)),)))</f>
        <v>0</v>
      </c>
      <c r="Q19" s="79">
        <f>IF(IFERROR(INDEX(Přehled_body!$E$3:$ED$130,MATCH(Tabulka!$AI19,Přehled_body!$A$3:$A$130,0),MATCH(Tabulka!Q$2,Přehled_body!$E$1:$ED$1,0)),)="",,IF(IFERROR(INDEX(Přehled_body!$E$3:$ED$130,MATCH(Tabulka!$AI19,Přehled_body!$A$3:$A$130,0),MATCH(Tabulka!Q$2,Přehled_body!$E$1:$ED$1,0)),)=0,0.00000000001,IFERROR(INDEX(Přehled_body!$E$3:$ED$130,MATCH(Tabulka!$AI19,Přehled_body!$A$3:$A$130,0),MATCH(Tabulka!Q$2,Přehled_body!$E$1:$ED$1,0)),)))</f>
        <v>0</v>
      </c>
      <c r="R19" s="79">
        <f>IF(IFERROR(INDEX(Přehled_body!$E$3:$ED$130,MATCH(Tabulka!$AI19,Přehled_body!$A$3:$A$130,0),MATCH(Tabulka!R$2,Přehled_body!$E$1:$ED$1,0)),)="",,IF(IFERROR(INDEX(Přehled_body!$E$3:$ED$130,MATCH(Tabulka!$AI19,Přehled_body!$A$3:$A$130,0),MATCH(Tabulka!R$2,Přehled_body!$E$1:$ED$1,0)),)=0,0.00000000001,IFERROR(INDEX(Přehled_body!$E$3:$ED$130,MATCH(Tabulka!$AI19,Přehled_body!$A$3:$A$130,0),MATCH(Tabulka!R$2,Přehled_body!$E$1:$ED$1,0)),)))</f>
        <v>0</v>
      </c>
      <c r="S19" s="79">
        <f>IF(IFERROR(INDEX(Přehled_body!$E$3:$ED$130,MATCH(Tabulka!$AI19,Přehled_body!$A$3:$A$130,0),MATCH(Tabulka!S$2,Přehled_body!$E$1:$ED$1,0)),)="",,IF(IFERROR(INDEX(Přehled_body!$E$3:$ED$130,MATCH(Tabulka!$AI19,Přehled_body!$A$3:$A$130,0),MATCH(Tabulka!S$2,Přehled_body!$E$1:$ED$1,0)),)=0,0.00000000001,IFERROR(INDEX(Přehled_body!$E$3:$ED$130,MATCH(Tabulka!$AI19,Přehled_body!$A$3:$A$130,0),MATCH(Tabulka!S$2,Přehled_body!$E$1:$ED$1,0)),)))</f>
        <v>0</v>
      </c>
      <c r="T19" s="79">
        <f>IF(IFERROR(INDEX(Přehled_body!$E$3:$ED$130,MATCH(Tabulka!$AI19,Přehled_body!$A$3:$A$130,0),MATCH(Tabulka!T$2,Přehled_body!$E$1:$ED$1,0)),)="",,IF(IFERROR(INDEX(Přehled_body!$E$3:$ED$130,MATCH(Tabulka!$AI19,Přehled_body!$A$3:$A$130,0),MATCH(Tabulka!T$2,Přehled_body!$E$1:$ED$1,0)),)=0,0.00000000001,IFERROR(INDEX(Přehled_body!$E$3:$ED$130,MATCH(Tabulka!$AI19,Přehled_body!$A$3:$A$130,0),MATCH(Tabulka!T$2,Přehled_body!$E$1:$ED$1,0)),)))</f>
        <v>0</v>
      </c>
      <c r="U19" s="79">
        <f>IF(IFERROR(INDEX(Přehled_body!$E$3:$ED$130,MATCH(Tabulka!$AI19,Přehled_body!$A$3:$A$130,0),MATCH(Tabulka!U$2,Přehled_body!$E$1:$ED$1,0)),)="",,IF(IFERROR(INDEX(Přehled_body!$E$3:$ED$130,MATCH(Tabulka!$AI19,Přehled_body!$A$3:$A$130,0),MATCH(Tabulka!U$2,Přehled_body!$E$1:$ED$1,0)),)=0,0.00000000001,IFERROR(INDEX(Přehled_body!$E$3:$ED$130,MATCH(Tabulka!$AI19,Přehled_body!$A$3:$A$130,0),MATCH(Tabulka!U$2,Přehled_body!$E$1:$ED$1,0)),)))</f>
        <v>0</v>
      </c>
      <c r="V19" s="79">
        <f>IF(IFERROR(INDEX(Přehled_body!$E$3:$ED$130,MATCH(Tabulka!$AI19,Přehled_body!$A$3:$A$130,0),MATCH(Tabulka!V$2,Přehled_body!$E$1:$ED$1,0)),)="",,IF(IFERROR(INDEX(Přehled_body!$E$3:$ED$130,MATCH(Tabulka!$AI19,Přehled_body!$A$3:$A$130,0),MATCH(Tabulka!V$2,Přehled_body!$E$1:$ED$1,0)),)=0,0.00000000001,IFERROR(INDEX(Přehled_body!$E$3:$ED$130,MATCH(Tabulka!$AI19,Přehled_body!$A$3:$A$130,0),MATCH(Tabulka!V$2,Přehled_body!$E$1:$ED$1,0)),)))</f>
        <v>0</v>
      </c>
      <c r="W19" s="79">
        <f>IF(IFERROR(INDEX(Přehled_body!$E$3:$ED$130,MATCH(Tabulka!$AI19,Přehled_body!$A$3:$A$130,0),MATCH(Tabulka!W$2,Přehled_body!$E$1:$ED$1,0)),)="",,IF(IFERROR(INDEX(Přehled_body!$E$3:$ED$130,MATCH(Tabulka!$AI19,Přehled_body!$A$3:$A$130,0),MATCH(Tabulka!W$2,Přehled_body!$E$1:$ED$1,0)),)=0,0.00000000001,IFERROR(INDEX(Přehled_body!$E$3:$ED$130,MATCH(Tabulka!$AI19,Přehled_body!$A$3:$A$130,0),MATCH(Tabulka!W$2,Přehled_body!$E$1:$ED$1,0)),)))</f>
        <v>0</v>
      </c>
      <c r="X19" s="79">
        <f>IF(IFERROR(INDEX(Přehled_body!$E$3:$ED$130,MATCH(Tabulka!$AI19,Přehled_body!$A$3:$A$130,0),MATCH(Tabulka!X$2,Přehled_body!$E$1:$ED$1,0)),)="",,IF(IFERROR(INDEX(Přehled_body!$E$3:$ED$130,MATCH(Tabulka!$AI19,Přehled_body!$A$3:$A$130,0),MATCH(Tabulka!X$2,Přehled_body!$E$1:$ED$1,0)),)=0,0.00000000001,IFERROR(INDEX(Přehled_body!$E$3:$ED$130,MATCH(Tabulka!$AI19,Přehled_body!$A$3:$A$130,0),MATCH(Tabulka!X$2,Přehled_body!$E$1:$ED$1,0)),)))</f>
        <v>0</v>
      </c>
      <c r="Y19" s="79">
        <f>IF(IFERROR(INDEX(Přehled_body!$E$3:$ED$130,MATCH(Tabulka!$AI19,Přehled_body!$A$3:$A$130,0),MATCH(Tabulka!Y$2,Přehled_body!$E$1:$ED$1,0)),)="",,IF(IFERROR(INDEX(Přehled_body!$E$3:$ED$130,MATCH(Tabulka!$AI19,Přehled_body!$A$3:$A$130,0),MATCH(Tabulka!Y$2,Přehled_body!$E$1:$ED$1,0)),)=0,0.00000000001,IFERROR(INDEX(Přehled_body!$E$3:$ED$130,MATCH(Tabulka!$AI19,Přehled_body!$A$3:$A$130,0),MATCH(Tabulka!Y$2,Přehled_body!$E$1:$ED$1,0)),)))</f>
        <v>0</v>
      </c>
      <c r="Z19" s="79">
        <f>IF(IFERROR(INDEX(Přehled_body!$E$3:$ED$130,MATCH(Tabulka!$AI19,Přehled_body!$A$3:$A$130,0),MATCH(Tabulka!Z$2,Přehled_body!$E$1:$ED$1,0)),)="",,IF(IFERROR(INDEX(Přehled_body!$E$3:$ED$130,MATCH(Tabulka!$AI19,Přehled_body!$A$3:$A$130,0),MATCH(Tabulka!Z$2,Přehled_body!$E$1:$ED$1,0)),)=0,0.00000000001,IFERROR(INDEX(Přehled_body!$E$3:$ED$130,MATCH(Tabulka!$AI19,Přehled_body!$A$3:$A$130,0),MATCH(Tabulka!Z$2,Přehled_body!$E$1:$ED$1,0)),)))</f>
        <v>0</v>
      </c>
      <c r="AA19" s="79">
        <f>IF(IFERROR(INDEX(Přehled_body!$E$3:$ED$130,MATCH(Tabulka!$AI19,Přehled_body!$A$3:$A$130,0),MATCH(Tabulka!AA$2,Přehled_body!$E$1:$ED$1,0)),)="",,IF(IFERROR(INDEX(Přehled_body!$E$3:$ED$130,MATCH(Tabulka!$AI19,Přehled_body!$A$3:$A$130,0),MATCH(Tabulka!AA$2,Přehled_body!$E$1:$ED$1,0)),)=0,0.00000000001,IFERROR(INDEX(Přehled_body!$E$3:$ED$130,MATCH(Tabulka!$AI19,Přehled_body!$A$3:$A$130,0),MATCH(Tabulka!AA$2,Přehled_body!$E$1:$ED$1,0)),)))</f>
        <v>0</v>
      </c>
      <c r="AB19" s="79">
        <f>IF(IFERROR(INDEX(Přehled_body!$E$3:$ED$130,MATCH(Tabulka!$AI19,Přehled_body!$A$3:$A$130,0),MATCH(Tabulka!AB$2,Přehled_body!$E$1:$ED$1,0)),)="",,IF(IFERROR(INDEX(Přehled_body!$E$3:$ED$130,MATCH(Tabulka!$AI19,Přehled_body!$A$3:$A$130,0),MATCH(Tabulka!AB$2,Přehled_body!$E$1:$ED$1,0)),)=0,0.00000000001,IFERROR(INDEX(Přehled_body!$E$3:$ED$130,MATCH(Tabulka!$AI19,Přehled_body!$A$3:$A$130,0),MATCH(Tabulka!AB$2,Přehled_body!$E$1:$ED$1,0)),)))</f>
        <v>0</v>
      </c>
      <c r="AC19" s="79">
        <f>IF(IFERROR(INDEX(Přehled_body!$E$3:$ED$130,MATCH(Tabulka!$AI19,Přehled_body!$A$3:$A$130,0),MATCH(Tabulka!AC$2,Přehled_body!$E$1:$ED$1,0)),)="",,IF(IFERROR(INDEX(Přehled_body!$E$3:$ED$130,MATCH(Tabulka!$AI19,Přehled_body!$A$3:$A$130,0),MATCH(Tabulka!AC$2,Přehled_body!$E$1:$ED$1,0)),)=0,0.00000000001,IFERROR(INDEX(Přehled_body!$E$3:$ED$130,MATCH(Tabulka!$AI19,Přehled_body!$A$3:$A$130,0),MATCH(Tabulka!AC$2,Přehled_body!$E$1:$ED$1,0)),)))</f>
        <v>0</v>
      </c>
      <c r="AD19" s="79">
        <f>IF(IFERROR(INDEX(Přehled_body!$E$3:$ED$130,MATCH(Tabulka!$AI19,Přehled_body!$A$3:$A$130,0),MATCH(Tabulka!AD$2,Přehled_body!$E$1:$ED$1,0)),)="",,IF(IFERROR(INDEX(Přehled_body!$E$3:$ED$130,MATCH(Tabulka!$AI19,Přehled_body!$A$3:$A$130,0),MATCH(Tabulka!AD$2,Přehled_body!$E$1:$ED$1,0)),)=0,0.00000000001,IFERROR(INDEX(Přehled_body!$E$3:$ED$130,MATCH(Tabulka!$AI19,Přehled_body!$A$3:$A$130,0),MATCH(Tabulka!AD$2,Přehled_body!$E$1:$ED$1,0)),)))</f>
        <v>0</v>
      </c>
      <c r="AE19" s="80">
        <f>IF(SUM($D$19:$AD$23)&lt;1,-90000,SUM(D19:AD19))</f>
        <v>3.00000000005</v>
      </c>
      <c r="AF19" s="72"/>
      <c r="AG19" s="8"/>
      <c r="AI19" t="str">
        <f>CONCATENATE($B$20," ",$B$21,C19)</f>
        <v>Pavel PernekrVýhry</v>
      </c>
    </row>
    <row r="20" spans="1:35" ht="13.8">
      <c r="A20" s="64" t="str">
        <f>CONCATENATE(B20," ",B21)</f>
        <v>Pavel Pernekr</v>
      </c>
      <c r="B20" s="91" t="s">
        <v>6</v>
      </c>
      <c r="C20" s="82" t="s">
        <v>24</v>
      </c>
      <c r="D20" s="83">
        <f>IF(IFERROR(INDEX(Přehled_body!$E$3:$ED$130,MATCH(Tabulka!$AI20,Přehled_body!$A$3:$A$130,0),MATCH(Tabulka!D$2,Přehled_body!$E$1:$ED$1,0)),)="",,IF(IFERROR(INDEX(Přehled_body!$E$3:$ED$130,MATCH(Tabulka!$AI20,Přehled_body!$A$3:$A$130,0),MATCH(Tabulka!D$2,Přehled_body!$E$1:$ED$1,0)),)=0,0.00000000001,IFERROR(INDEX(Přehled_body!$E$3:$ED$130,MATCH(Tabulka!$AI20,Přehled_body!$A$3:$A$130,0),MATCH(Tabulka!D$2,Přehled_body!$E$1:$ED$1,0)),)))</f>
        <v>1</v>
      </c>
      <c r="E20" s="84">
        <f>IF(IFERROR(INDEX(Přehled_body!$E$3:$ED$130,MATCH(Tabulka!$AI20,Přehled_body!$A$3:$A$130,0),MATCH(Tabulka!E$2,Přehled_body!$E$1:$ED$1,0)),)="",,IF(IFERROR(INDEX(Přehled_body!$E$3:$ED$130,MATCH(Tabulka!$AI20,Přehled_body!$A$3:$A$130,0),MATCH(Tabulka!E$2,Přehled_body!$E$1:$ED$1,0)),)=0,0.00000000001,IFERROR(INDEX(Přehled_body!$E$3:$ED$130,MATCH(Tabulka!$AI20,Přehled_body!$A$3:$A$130,0),MATCH(Tabulka!E$2,Přehled_body!$E$1:$ED$1,0)),)))</f>
        <v>1</v>
      </c>
      <c r="F20" s="84">
        <f>IF(IFERROR(INDEX(Přehled_body!$E$3:$ED$130,MATCH(Tabulka!$AI20,Přehled_body!$A$3:$A$130,0),MATCH(Tabulka!F$2,Přehled_body!$E$1:$ED$1,0)),)="",,IF(IFERROR(INDEX(Přehled_body!$E$3:$ED$130,MATCH(Tabulka!$AI20,Přehled_body!$A$3:$A$130,0),MATCH(Tabulka!F$2,Přehled_body!$E$1:$ED$1,0)),)=0,0.00000000001,IFERROR(INDEX(Přehled_body!$E$3:$ED$130,MATCH(Tabulka!$AI20,Přehled_body!$A$3:$A$130,0),MATCH(Tabulka!F$2,Přehled_body!$E$1:$ED$1,0)),)))</f>
        <v>9.9999999999999994E-12</v>
      </c>
      <c r="G20" s="84">
        <f>IF(IFERROR(INDEX(Přehled_body!$E$3:$ED$130,MATCH(Tabulka!$AI20,Přehled_body!$A$3:$A$130,0),MATCH(Tabulka!G$2,Přehled_body!$E$1:$ED$1,0)),)="",,IF(IFERROR(INDEX(Přehled_body!$E$3:$ED$130,MATCH(Tabulka!$AI20,Přehled_body!$A$3:$A$130,0),MATCH(Tabulka!G$2,Přehled_body!$E$1:$ED$1,0)),)=0,0.00000000001,IFERROR(INDEX(Přehled_body!$E$3:$ED$130,MATCH(Tabulka!$AI20,Přehled_body!$A$3:$A$130,0),MATCH(Tabulka!G$2,Přehled_body!$E$1:$ED$1,0)),)))</f>
        <v>1</v>
      </c>
      <c r="H20" s="84">
        <f>IF(IFERROR(INDEX(Přehled_body!$E$3:$ED$130,MATCH(Tabulka!$AI20,Přehled_body!$A$3:$A$130,0),MATCH(Tabulka!H$2,Přehled_body!$E$1:$ED$1,0)),)="",,IF(IFERROR(INDEX(Přehled_body!$E$3:$ED$130,MATCH(Tabulka!$AI20,Přehled_body!$A$3:$A$130,0),MATCH(Tabulka!H$2,Přehled_body!$E$1:$ED$1,0)),)=0,0.00000000001,IFERROR(INDEX(Přehled_body!$E$3:$ED$130,MATCH(Tabulka!$AI20,Přehled_body!$A$3:$A$130,0),MATCH(Tabulka!H$2,Přehled_body!$E$1:$ED$1,0)),)))</f>
        <v>9.9999999999999994E-12</v>
      </c>
      <c r="I20" s="84">
        <f>IF(IFERROR(INDEX(Přehled_body!$E$3:$ED$130,MATCH(Tabulka!$AI20,Přehled_body!$A$3:$A$130,0),MATCH(Tabulka!I$2,Přehled_body!$E$1:$ED$1,0)),)="",,IF(IFERROR(INDEX(Přehled_body!$E$3:$ED$130,MATCH(Tabulka!$AI20,Přehled_body!$A$3:$A$130,0),MATCH(Tabulka!I$2,Přehled_body!$E$1:$ED$1,0)),)=0,0.00000000001,IFERROR(INDEX(Přehled_body!$E$3:$ED$130,MATCH(Tabulka!$AI20,Přehled_body!$A$3:$A$130,0),MATCH(Tabulka!I$2,Přehled_body!$E$1:$ED$1,0)),)))</f>
        <v>9.9999999999999994E-12</v>
      </c>
      <c r="J20" s="84">
        <f>IF(IFERROR(INDEX(Přehled_body!$E$3:$ED$130,MATCH(Tabulka!$AI20,Přehled_body!$A$3:$A$130,0),MATCH(Tabulka!J$2,Přehled_body!$E$1:$ED$1,0)),)="",,IF(IFERROR(INDEX(Přehled_body!$E$3:$ED$130,MATCH(Tabulka!$AI20,Přehled_body!$A$3:$A$130,0),MATCH(Tabulka!J$2,Přehled_body!$E$1:$ED$1,0)),)=0,0.00000000001,IFERROR(INDEX(Přehled_body!$E$3:$ED$130,MATCH(Tabulka!$AI20,Přehled_body!$A$3:$A$130,0),MATCH(Tabulka!J$2,Přehled_body!$E$1:$ED$1,0)),)))</f>
        <v>0</v>
      </c>
      <c r="K20" s="84">
        <f>IF(IFERROR(INDEX(Přehled_body!$E$3:$ED$130,MATCH(Tabulka!$AI20,Přehled_body!$A$3:$A$130,0),MATCH(Tabulka!K$2,Přehled_body!$E$1:$ED$1,0)),)="",,IF(IFERROR(INDEX(Přehled_body!$E$3:$ED$130,MATCH(Tabulka!$AI20,Přehled_body!$A$3:$A$130,0),MATCH(Tabulka!K$2,Přehled_body!$E$1:$ED$1,0)),)=0,0.00000000001,IFERROR(INDEX(Přehled_body!$E$3:$ED$130,MATCH(Tabulka!$AI20,Přehled_body!$A$3:$A$130,0),MATCH(Tabulka!K$2,Přehled_body!$E$1:$ED$1,0)),)))</f>
        <v>9.9999999999999994E-12</v>
      </c>
      <c r="L20" s="84">
        <f>IF(IFERROR(INDEX(Přehled_body!$E$3:$ED$130,MATCH(Tabulka!$AI20,Přehled_body!$A$3:$A$130,0),MATCH(Tabulka!L$2,Přehled_body!$E$1:$ED$1,0)),)="",,IF(IFERROR(INDEX(Přehled_body!$E$3:$ED$130,MATCH(Tabulka!$AI20,Přehled_body!$A$3:$A$130,0),MATCH(Tabulka!L$2,Přehled_body!$E$1:$ED$1,0)),)=0,0.00000000001,IFERROR(INDEX(Přehled_body!$E$3:$ED$130,MATCH(Tabulka!$AI20,Přehled_body!$A$3:$A$130,0),MATCH(Tabulka!L$2,Přehled_body!$E$1:$ED$1,0)),)))</f>
        <v>0</v>
      </c>
      <c r="M20" s="84">
        <f>IF(IFERROR(INDEX(Přehled_body!$E$3:$ED$130,MATCH(Tabulka!$AI20,Přehled_body!$A$3:$A$130,0),MATCH(Tabulka!M$2,Přehled_body!$E$1:$ED$1,0)),)="",,IF(IFERROR(INDEX(Přehled_body!$E$3:$ED$130,MATCH(Tabulka!$AI20,Přehled_body!$A$3:$A$130,0),MATCH(Tabulka!M$2,Přehled_body!$E$1:$ED$1,0)),)=0,0.00000000001,IFERROR(INDEX(Přehled_body!$E$3:$ED$130,MATCH(Tabulka!$AI20,Přehled_body!$A$3:$A$130,0),MATCH(Tabulka!M$2,Přehled_body!$E$1:$ED$1,0)),)))</f>
        <v>0</v>
      </c>
      <c r="N20" s="84">
        <f>IF(IFERROR(INDEX(Přehled_body!$E$3:$ED$130,MATCH(Tabulka!$AI20,Přehled_body!$A$3:$A$130,0),MATCH(Tabulka!N$2,Přehled_body!$E$1:$ED$1,0)),)="",,IF(IFERROR(INDEX(Přehled_body!$E$3:$ED$130,MATCH(Tabulka!$AI20,Přehled_body!$A$3:$A$130,0),MATCH(Tabulka!N$2,Přehled_body!$E$1:$ED$1,0)),)=0,0.00000000001,IFERROR(INDEX(Přehled_body!$E$3:$ED$130,MATCH(Tabulka!$AI20,Přehled_body!$A$3:$A$130,0),MATCH(Tabulka!N$2,Přehled_body!$E$1:$ED$1,0)),)))</f>
        <v>9.9999999999999994E-12</v>
      </c>
      <c r="O20" s="84">
        <f>IF(IFERROR(INDEX(Přehled_body!$E$3:$ED$130,MATCH(Tabulka!$AI20,Přehled_body!$A$3:$A$130,0),MATCH(Tabulka!O$2,Přehled_body!$E$1:$ED$1,0)),)="",,IF(IFERROR(INDEX(Přehled_body!$E$3:$ED$130,MATCH(Tabulka!$AI20,Přehled_body!$A$3:$A$130,0),MATCH(Tabulka!O$2,Přehled_body!$E$1:$ED$1,0)),)=0,0.00000000001,IFERROR(INDEX(Přehled_body!$E$3:$ED$130,MATCH(Tabulka!$AI20,Přehled_body!$A$3:$A$130,0),MATCH(Tabulka!O$2,Přehled_body!$E$1:$ED$1,0)),)))</f>
        <v>0</v>
      </c>
      <c r="P20" s="84">
        <f>IF(IFERROR(INDEX(Přehled_body!$E$3:$ED$130,MATCH(Tabulka!$AI20,Přehled_body!$A$3:$A$130,0),MATCH(Tabulka!P$2,Přehled_body!$E$1:$ED$1,0)),)="",,IF(IFERROR(INDEX(Přehled_body!$E$3:$ED$130,MATCH(Tabulka!$AI20,Přehled_body!$A$3:$A$130,0),MATCH(Tabulka!P$2,Přehled_body!$E$1:$ED$1,0)),)=0,0.00000000001,IFERROR(INDEX(Přehled_body!$E$3:$ED$130,MATCH(Tabulka!$AI20,Přehled_body!$A$3:$A$130,0),MATCH(Tabulka!P$2,Přehled_body!$E$1:$ED$1,0)),)))</f>
        <v>0</v>
      </c>
      <c r="Q20" s="84">
        <f>IF(IFERROR(INDEX(Přehled_body!$E$3:$ED$130,MATCH(Tabulka!$AI20,Přehled_body!$A$3:$A$130,0),MATCH(Tabulka!Q$2,Přehled_body!$E$1:$ED$1,0)),)="",,IF(IFERROR(INDEX(Přehled_body!$E$3:$ED$130,MATCH(Tabulka!$AI20,Přehled_body!$A$3:$A$130,0),MATCH(Tabulka!Q$2,Přehled_body!$E$1:$ED$1,0)),)=0,0.00000000001,IFERROR(INDEX(Přehled_body!$E$3:$ED$130,MATCH(Tabulka!$AI20,Přehled_body!$A$3:$A$130,0),MATCH(Tabulka!Q$2,Přehled_body!$E$1:$ED$1,0)),)))</f>
        <v>0</v>
      </c>
      <c r="R20" s="84">
        <f>IF(IFERROR(INDEX(Přehled_body!$E$3:$ED$130,MATCH(Tabulka!$AI20,Přehled_body!$A$3:$A$130,0),MATCH(Tabulka!R$2,Přehled_body!$E$1:$ED$1,0)),)="",,IF(IFERROR(INDEX(Přehled_body!$E$3:$ED$130,MATCH(Tabulka!$AI20,Přehled_body!$A$3:$A$130,0),MATCH(Tabulka!R$2,Přehled_body!$E$1:$ED$1,0)),)=0,0.00000000001,IFERROR(INDEX(Přehled_body!$E$3:$ED$130,MATCH(Tabulka!$AI20,Přehled_body!$A$3:$A$130,0),MATCH(Tabulka!R$2,Přehled_body!$E$1:$ED$1,0)),)))</f>
        <v>0</v>
      </c>
      <c r="S20" s="84">
        <f>IF(IFERROR(INDEX(Přehled_body!$E$3:$ED$130,MATCH(Tabulka!$AI20,Přehled_body!$A$3:$A$130,0),MATCH(Tabulka!S$2,Přehled_body!$E$1:$ED$1,0)),)="",,IF(IFERROR(INDEX(Přehled_body!$E$3:$ED$130,MATCH(Tabulka!$AI20,Přehled_body!$A$3:$A$130,0),MATCH(Tabulka!S$2,Přehled_body!$E$1:$ED$1,0)),)=0,0.00000000001,IFERROR(INDEX(Přehled_body!$E$3:$ED$130,MATCH(Tabulka!$AI20,Přehled_body!$A$3:$A$130,0),MATCH(Tabulka!S$2,Přehled_body!$E$1:$ED$1,0)),)))</f>
        <v>0</v>
      </c>
      <c r="T20" s="84">
        <f>IF(IFERROR(INDEX(Přehled_body!$E$3:$ED$130,MATCH(Tabulka!$AI20,Přehled_body!$A$3:$A$130,0),MATCH(Tabulka!T$2,Přehled_body!$E$1:$ED$1,0)),)="",,IF(IFERROR(INDEX(Přehled_body!$E$3:$ED$130,MATCH(Tabulka!$AI20,Přehled_body!$A$3:$A$130,0),MATCH(Tabulka!T$2,Přehled_body!$E$1:$ED$1,0)),)=0,0.00000000001,IFERROR(INDEX(Přehled_body!$E$3:$ED$130,MATCH(Tabulka!$AI20,Přehled_body!$A$3:$A$130,0),MATCH(Tabulka!T$2,Přehled_body!$E$1:$ED$1,0)),)))</f>
        <v>0</v>
      </c>
      <c r="U20" s="84">
        <f>IF(IFERROR(INDEX(Přehled_body!$E$3:$ED$130,MATCH(Tabulka!$AI20,Přehled_body!$A$3:$A$130,0),MATCH(Tabulka!U$2,Přehled_body!$E$1:$ED$1,0)),)="",,IF(IFERROR(INDEX(Přehled_body!$E$3:$ED$130,MATCH(Tabulka!$AI20,Přehled_body!$A$3:$A$130,0),MATCH(Tabulka!U$2,Přehled_body!$E$1:$ED$1,0)),)=0,0.00000000001,IFERROR(INDEX(Přehled_body!$E$3:$ED$130,MATCH(Tabulka!$AI20,Přehled_body!$A$3:$A$130,0),MATCH(Tabulka!U$2,Přehled_body!$E$1:$ED$1,0)),)))</f>
        <v>0</v>
      </c>
      <c r="V20" s="84">
        <f>IF(IFERROR(INDEX(Přehled_body!$E$3:$ED$130,MATCH(Tabulka!$AI20,Přehled_body!$A$3:$A$130,0),MATCH(Tabulka!V$2,Přehled_body!$E$1:$ED$1,0)),)="",,IF(IFERROR(INDEX(Přehled_body!$E$3:$ED$130,MATCH(Tabulka!$AI20,Přehled_body!$A$3:$A$130,0),MATCH(Tabulka!V$2,Přehled_body!$E$1:$ED$1,0)),)=0,0.00000000001,IFERROR(INDEX(Přehled_body!$E$3:$ED$130,MATCH(Tabulka!$AI20,Přehled_body!$A$3:$A$130,0),MATCH(Tabulka!V$2,Přehled_body!$E$1:$ED$1,0)),)))</f>
        <v>0</v>
      </c>
      <c r="W20" s="84">
        <f>IF(IFERROR(INDEX(Přehled_body!$E$3:$ED$130,MATCH(Tabulka!$AI20,Přehled_body!$A$3:$A$130,0),MATCH(Tabulka!W$2,Přehled_body!$E$1:$ED$1,0)),)="",,IF(IFERROR(INDEX(Přehled_body!$E$3:$ED$130,MATCH(Tabulka!$AI20,Přehled_body!$A$3:$A$130,0),MATCH(Tabulka!W$2,Přehled_body!$E$1:$ED$1,0)),)=0,0.00000000001,IFERROR(INDEX(Přehled_body!$E$3:$ED$130,MATCH(Tabulka!$AI20,Přehled_body!$A$3:$A$130,0),MATCH(Tabulka!W$2,Přehled_body!$E$1:$ED$1,0)),)))</f>
        <v>0</v>
      </c>
      <c r="X20" s="84">
        <f>IF(IFERROR(INDEX(Přehled_body!$E$3:$ED$130,MATCH(Tabulka!$AI20,Přehled_body!$A$3:$A$130,0),MATCH(Tabulka!X$2,Přehled_body!$E$1:$ED$1,0)),)="",,IF(IFERROR(INDEX(Přehled_body!$E$3:$ED$130,MATCH(Tabulka!$AI20,Přehled_body!$A$3:$A$130,0),MATCH(Tabulka!X$2,Přehled_body!$E$1:$ED$1,0)),)=0,0.00000000001,IFERROR(INDEX(Přehled_body!$E$3:$ED$130,MATCH(Tabulka!$AI20,Přehled_body!$A$3:$A$130,0),MATCH(Tabulka!X$2,Přehled_body!$E$1:$ED$1,0)),)))</f>
        <v>0</v>
      </c>
      <c r="Y20" s="84">
        <f>IF(IFERROR(INDEX(Přehled_body!$E$3:$ED$130,MATCH(Tabulka!$AI20,Přehled_body!$A$3:$A$130,0),MATCH(Tabulka!Y$2,Přehled_body!$E$1:$ED$1,0)),)="",,IF(IFERROR(INDEX(Přehled_body!$E$3:$ED$130,MATCH(Tabulka!$AI20,Přehled_body!$A$3:$A$130,0),MATCH(Tabulka!Y$2,Přehled_body!$E$1:$ED$1,0)),)=0,0.00000000001,IFERROR(INDEX(Přehled_body!$E$3:$ED$130,MATCH(Tabulka!$AI20,Přehled_body!$A$3:$A$130,0),MATCH(Tabulka!Y$2,Přehled_body!$E$1:$ED$1,0)),)))</f>
        <v>0</v>
      </c>
      <c r="Z20" s="84">
        <f>IF(IFERROR(INDEX(Přehled_body!$E$3:$ED$130,MATCH(Tabulka!$AI20,Přehled_body!$A$3:$A$130,0),MATCH(Tabulka!Z$2,Přehled_body!$E$1:$ED$1,0)),)="",,IF(IFERROR(INDEX(Přehled_body!$E$3:$ED$130,MATCH(Tabulka!$AI20,Přehled_body!$A$3:$A$130,0),MATCH(Tabulka!Z$2,Přehled_body!$E$1:$ED$1,0)),)=0,0.00000000001,IFERROR(INDEX(Přehled_body!$E$3:$ED$130,MATCH(Tabulka!$AI20,Přehled_body!$A$3:$A$130,0),MATCH(Tabulka!Z$2,Přehled_body!$E$1:$ED$1,0)),)))</f>
        <v>0</v>
      </c>
      <c r="AA20" s="84">
        <f>IF(IFERROR(INDEX(Přehled_body!$E$3:$ED$130,MATCH(Tabulka!$AI20,Přehled_body!$A$3:$A$130,0),MATCH(Tabulka!AA$2,Přehled_body!$E$1:$ED$1,0)),)="",,IF(IFERROR(INDEX(Přehled_body!$E$3:$ED$130,MATCH(Tabulka!$AI20,Přehled_body!$A$3:$A$130,0),MATCH(Tabulka!AA$2,Přehled_body!$E$1:$ED$1,0)),)=0,0.00000000001,IFERROR(INDEX(Přehled_body!$E$3:$ED$130,MATCH(Tabulka!$AI20,Přehled_body!$A$3:$A$130,0),MATCH(Tabulka!AA$2,Přehled_body!$E$1:$ED$1,0)),)))</f>
        <v>0</v>
      </c>
      <c r="AB20" s="84">
        <f>IF(IFERROR(INDEX(Přehled_body!$E$3:$ED$130,MATCH(Tabulka!$AI20,Přehled_body!$A$3:$A$130,0),MATCH(Tabulka!AB$2,Přehled_body!$E$1:$ED$1,0)),)="",,IF(IFERROR(INDEX(Přehled_body!$E$3:$ED$130,MATCH(Tabulka!$AI20,Přehled_body!$A$3:$A$130,0),MATCH(Tabulka!AB$2,Přehled_body!$E$1:$ED$1,0)),)=0,0.00000000001,IFERROR(INDEX(Přehled_body!$E$3:$ED$130,MATCH(Tabulka!$AI20,Přehled_body!$A$3:$A$130,0),MATCH(Tabulka!AB$2,Přehled_body!$E$1:$ED$1,0)),)))</f>
        <v>0</v>
      </c>
      <c r="AC20" s="84">
        <f>IF(IFERROR(INDEX(Přehled_body!$E$3:$ED$130,MATCH(Tabulka!$AI20,Přehled_body!$A$3:$A$130,0),MATCH(Tabulka!AC$2,Přehled_body!$E$1:$ED$1,0)),)="",,IF(IFERROR(INDEX(Přehled_body!$E$3:$ED$130,MATCH(Tabulka!$AI20,Přehled_body!$A$3:$A$130,0),MATCH(Tabulka!AC$2,Přehled_body!$E$1:$ED$1,0)),)=0,0.00000000001,IFERROR(INDEX(Přehled_body!$E$3:$ED$130,MATCH(Tabulka!$AI20,Přehled_body!$A$3:$A$130,0),MATCH(Tabulka!AC$2,Přehled_body!$E$1:$ED$1,0)),)))</f>
        <v>0</v>
      </c>
      <c r="AD20" s="84">
        <f>IF(IFERROR(INDEX(Přehled_body!$E$3:$ED$130,MATCH(Tabulka!$AI20,Přehled_body!$A$3:$A$130,0),MATCH(Tabulka!AD$2,Přehled_body!$E$1:$ED$1,0)),)="",,IF(IFERROR(INDEX(Přehled_body!$E$3:$ED$130,MATCH(Tabulka!$AI20,Přehled_body!$A$3:$A$130,0),MATCH(Tabulka!AD$2,Přehled_body!$E$1:$ED$1,0)),)=0,0.00000000001,IFERROR(INDEX(Přehled_body!$E$3:$ED$130,MATCH(Tabulka!$AI20,Přehled_body!$A$3:$A$130,0),MATCH(Tabulka!AD$2,Přehled_body!$E$1:$ED$1,0)),)))</f>
        <v>0</v>
      </c>
      <c r="AE20" s="85">
        <f>IF(SUM($D$19:$AD$23)&lt;1,-90000,SUM(D20:AD20))</f>
        <v>3.00000000005</v>
      </c>
      <c r="AF20" s="140">
        <f>IF(AE23&gt;0.9,SUM(AE19-AE20)+0.00000001,0)</f>
        <v>1E-8</v>
      </c>
      <c r="AG20" s="8"/>
      <c r="AI20" t="str">
        <f>CONCATENATE($B$20," ",$B$21,C20)</f>
        <v>Pavel PernekrProhry</v>
      </c>
    </row>
    <row r="21" spans="1:35" ht="13.8">
      <c r="A21" s="64" t="str">
        <f>CONCATENATE(B21," ",B20)</f>
        <v>Pernekr Pavel</v>
      </c>
      <c r="B21" s="91" t="s">
        <v>7</v>
      </c>
      <c r="C21" s="82" t="s">
        <v>39</v>
      </c>
      <c r="D21" s="83">
        <f>IF(IFERROR(INDEX(Přehled_body!$E$3:$ED$130,MATCH(Tabulka!$AI21,Přehled_body!$A$3:$A$130,0),MATCH(Tabulka!D$2,Přehled_body!$E$1:$ED$1,0)),)="",,IF(IFERROR(INDEX(Přehled_body!$E$3:$ED$130,MATCH(Tabulka!$AI21,Přehled_body!$A$3:$A$130,0),MATCH(Tabulka!D$2,Přehled_body!$E$1:$ED$1,0)),)=0,0.00000000001,IFERROR(INDEX(Přehled_body!$E$3:$ED$130,MATCH(Tabulka!$AI21,Přehled_body!$A$3:$A$130,0),MATCH(Tabulka!D$2,Přehled_body!$E$1:$ED$1,0)),)))</f>
        <v>1</v>
      </c>
      <c r="E21" s="84">
        <f>IF(IFERROR(INDEX(Přehled_body!$E$3:$ED$130,MATCH(Tabulka!$AI21,Přehled_body!$A$3:$A$130,0),MATCH(Tabulka!E$2,Přehled_body!$E$1:$ED$1,0)),)="",,IF(IFERROR(INDEX(Přehled_body!$E$3:$ED$130,MATCH(Tabulka!$AI21,Přehled_body!$A$3:$A$130,0),MATCH(Tabulka!E$2,Přehled_body!$E$1:$ED$1,0)),)=0,0.00000000001,IFERROR(INDEX(Přehled_body!$E$3:$ED$130,MATCH(Tabulka!$AI21,Přehled_body!$A$3:$A$130,0),MATCH(Tabulka!E$2,Přehled_body!$E$1:$ED$1,0)),)))</f>
        <v>2</v>
      </c>
      <c r="F21" s="84">
        <f>IF(IFERROR(INDEX(Přehled_body!$E$3:$ED$130,MATCH(Tabulka!$AI21,Přehled_body!$A$3:$A$130,0),MATCH(Tabulka!F$2,Přehled_body!$E$1:$ED$1,0)),)="",,IF(IFERROR(INDEX(Přehled_body!$E$3:$ED$130,MATCH(Tabulka!$AI21,Přehled_body!$A$3:$A$130,0),MATCH(Tabulka!F$2,Přehled_body!$E$1:$ED$1,0)),)=0,0.00000000001,IFERROR(INDEX(Přehled_body!$E$3:$ED$130,MATCH(Tabulka!$AI21,Přehled_body!$A$3:$A$130,0),MATCH(Tabulka!F$2,Přehled_body!$E$1:$ED$1,0)),)))</f>
        <v>9.9999999999999994E-12</v>
      </c>
      <c r="G21" s="84">
        <f>IF(IFERROR(INDEX(Přehled_body!$E$3:$ED$130,MATCH(Tabulka!$AI21,Přehled_body!$A$3:$A$130,0),MATCH(Tabulka!G$2,Přehled_body!$E$1:$ED$1,0)),)="",,IF(IFERROR(INDEX(Přehled_body!$E$3:$ED$130,MATCH(Tabulka!$AI21,Přehled_body!$A$3:$A$130,0),MATCH(Tabulka!G$2,Přehled_body!$E$1:$ED$1,0)),)=0,0.00000000001,IFERROR(INDEX(Přehled_body!$E$3:$ED$130,MATCH(Tabulka!$AI21,Přehled_body!$A$3:$A$130,0),MATCH(Tabulka!G$2,Přehled_body!$E$1:$ED$1,0)),)))</f>
        <v>1</v>
      </c>
      <c r="H21" s="84">
        <f>IF(IFERROR(INDEX(Přehled_body!$E$3:$ED$130,MATCH(Tabulka!$AI21,Přehled_body!$A$3:$A$130,0),MATCH(Tabulka!H$2,Přehled_body!$E$1:$ED$1,0)),)="",,IF(IFERROR(INDEX(Přehled_body!$E$3:$ED$130,MATCH(Tabulka!$AI21,Přehled_body!$A$3:$A$130,0),MATCH(Tabulka!H$2,Přehled_body!$E$1:$ED$1,0)),)=0,0.00000000001,IFERROR(INDEX(Přehled_body!$E$3:$ED$130,MATCH(Tabulka!$AI21,Přehled_body!$A$3:$A$130,0),MATCH(Tabulka!H$2,Přehled_body!$E$1:$ED$1,0)),)))</f>
        <v>9.9999999999999994E-12</v>
      </c>
      <c r="I21" s="84">
        <f>IF(IFERROR(INDEX(Přehled_body!$E$3:$ED$130,MATCH(Tabulka!$AI21,Přehled_body!$A$3:$A$130,0),MATCH(Tabulka!I$2,Přehled_body!$E$1:$ED$1,0)),)="",,IF(IFERROR(INDEX(Přehled_body!$E$3:$ED$130,MATCH(Tabulka!$AI21,Přehled_body!$A$3:$A$130,0),MATCH(Tabulka!I$2,Přehled_body!$E$1:$ED$1,0)),)=0,0.00000000001,IFERROR(INDEX(Přehled_body!$E$3:$ED$130,MATCH(Tabulka!$AI21,Přehled_body!$A$3:$A$130,0),MATCH(Tabulka!I$2,Přehled_body!$E$1:$ED$1,0)),)))</f>
        <v>9.9999999999999994E-12</v>
      </c>
      <c r="J21" s="84">
        <f>IF(IFERROR(INDEX(Přehled_body!$E$3:$ED$130,MATCH(Tabulka!$AI21,Přehled_body!$A$3:$A$130,0),MATCH(Tabulka!J$2,Přehled_body!$E$1:$ED$1,0)),)="",,IF(IFERROR(INDEX(Přehled_body!$E$3:$ED$130,MATCH(Tabulka!$AI21,Přehled_body!$A$3:$A$130,0),MATCH(Tabulka!J$2,Přehled_body!$E$1:$ED$1,0)),)=0,0.00000000001,IFERROR(INDEX(Přehled_body!$E$3:$ED$130,MATCH(Tabulka!$AI21,Přehled_body!$A$3:$A$130,0),MATCH(Tabulka!J$2,Přehled_body!$E$1:$ED$1,0)),)))</f>
        <v>0</v>
      </c>
      <c r="K21" s="84">
        <f>IF(IFERROR(INDEX(Přehled_body!$E$3:$ED$130,MATCH(Tabulka!$AI21,Přehled_body!$A$3:$A$130,0),MATCH(Tabulka!K$2,Přehled_body!$E$1:$ED$1,0)),)="",,IF(IFERROR(INDEX(Přehled_body!$E$3:$ED$130,MATCH(Tabulka!$AI21,Přehled_body!$A$3:$A$130,0),MATCH(Tabulka!K$2,Přehled_body!$E$1:$ED$1,0)),)=0,0.00000000001,IFERROR(INDEX(Přehled_body!$E$3:$ED$130,MATCH(Tabulka!$AI21,Přehled_body!$A$3:$A$130,0),MATCH(Tabulka!K$2,Přehled_body!$E$1:$ED$1,0)),)))</f>
        <v>9.9999999999999994E-12</v>
      </c>
      <c r="L21" s="84">
        <f>IF(IFERROR(INDEX(Přehled_body!$E$3:$ED$130,MATCH(Tabulka!$AI21,Přehled_body!$A$3:$A$130,0),MATCH(Tabulka!L$2,Přehled_body!$E$1:$ED$1,0)),)="",,IF(IFERROR(INDEX(Přehled_body!$E$3:$ED$130,MATCH(Tabulka!$AI21,Přehled_body!$A$3:$A$130,0),MATCH(Tabulka!L$2,Přehled_body!$E$1:$ED$1,0)),)=0,0.00000000001,IFERROR(INDEX(Přehled_body!$E$3:$ED$130,MATCH(Tabulka!$AI21,Přehled_body!$A$3:$A$130,0),MATCH(Tabulka!L$2,Přehled_body!$E$1:$ED$1,0)),)))</f>
        <v>0</v>
      </c>
      <c r="M21" s="84">
        <f>IF(IFERROR(INDEX(Přehled_body!$E$3:$ED$130,MATCH(Tabulka!$AI21,Přehled_body!$A$3:$A$130,0),MATCH(Tabulka!M$2,Přehled_body!$E$1:$ED$1,0)),)="",,IF(IFERROR(INDEX(Přehled_body!$E$3:$ED$130,MATCH(Tabulka!$AI21,Přehled_body!$A$3:$A$130,0),MATCH(Tabulka!M$2,Přehled_body!$E$1:$ED$1,0)),)=0,0.00000000001,IFERROR(INDEX(Přehled_body!$E$3:$ED$130,MATCH(Tabulka!$AI21,Přehled_body!$A$3:$A$130,0),MATCH(Tabulka!M$2,Přehled_body!$E$1:$ED$1,0)),)))</f>
        <v>0</v>
      </c>
      <c r="N21" s="84">
        <f>IF(IFERROR(INDEX(Přehled_body!$E$3:$ED$130,MATCH(Tabulka!$AI21,Přehled_body!$A$3:$A$130,0),MATCH(Tabulka!N$2,Přehled_body!$E$1:$ED$1,0)),)="",,IF(IFERROR(INDEX(Přehled_body!$E$3:$ED$130,MATCH(Tabulka!$AI21,Přehled_body!$A$3:$A$130,0),MATCH(Tabulka!N$2,Přehled_body!$E$1:$ED$1,0)),)=0,0.00000000001,IFERROR(INDEX(Přehled_body!$E$3:$ED$130,MATCH(Tabulka!$AI21,Přehled_body!$A$3:$A$130,0),MATCH(Tabulka!N$2,Přehled_body!$E$1:$ED$1,0)),)))</f>
        <v>9.9999999999999994E-12</v>
      </c>
      <c r="O21" s="84">
        <f>IF(IFERROR(INDEX(Přehled_body!$E$3:$ED$130,MATCH(Tabulka!$AI21,Přehled_body!$A$3:$A$130,0),MATCH(Tabulka!O$2,Přehled_body!$E$1:$ED$1,0)),)="",,IF(IFERROR(INDEX(Přehled_body!$E$3:$ED$130,MATCH(Tabulka!$AI21,Přehled_body!$A$3:$A$130,0),MATCH(Tabulka!O$2,Přehled_body!$E$1:$ED$1,0)),)=0,0.00000000001,IFERROR(INDEX(Přehled_body!$E$3:$ED$130,MATCH(Tabulka!$AI21,Přehled_body!$A$3:$A$130,0),MATCH(Tabulka!O$2,Přehled_body!$E$1:$ED$1,0)),)))</f>
        <v>0</v>
      </c>
      <c r="P21" s="84">
        <f>IF(IFERROR(INDEX(Přehled_body!$E$3:$ED$130,MATCH(Tabulka!$AI21,Přehled_body!$A$3:$A$130,0),MATCH(Tabulka!P$2,Přehled_body!$E$1:$ED$1,0)),)="",,IF(IFERROR(INDEX(Přehled_body!$E$3:$ED$130,MATCH(Tabulka!$AI21,Přehled_body!$A$3:$A$130,0),MATCH(Tabulka!P$2,Přehled_body!$E$1:$ED$1,0)),)=0,0.00000000001,IFERROR(INDEX(Přehled_body!$E$3:$ED$130,MATCH(Tabulka!$AI21,Přehled_body!$A$3:$A$130,0),MATCH(Tabulka!P$2,Přehled_body!$E$1:$ED$1,0)),)))</f>
        <v>0</v>
      </c>
      <c r="Q21" s="84">
        <f>IF(IFERROR(INDEX(Přehled_body!$E$3:$ED$130,MATCH(Tabulka!$AI21,Přehled_body!$A$3:$A$130,0),MATCH(Tabulka!Q$2,Přehled_body!$E$1:$ED$1,0)),)="",,IF(IFERROR(INDEX(Přehled_body!$E$3:$ED$130,MATCH(Tabulka!$AI21,Přehled_body!$A$3:$A$130,0),MATCH(Tabulka!Q$2,Přehled_body!$E$1:$ED$1,0)),)=0,0.00000000001,IFERROR(INDEX(Přehled_body!$E$3:$ED$130,MATCH(Tabulka!$AI21,Přehled_body!$A$3:$A$130,0),MATCH(Tabulka!Q$2,Přehled_body!$E$1:$ED$1,0)),)))</f>
        <v>0</v>
      </c>
      <c r="R21" s="84">
        <f>IF(IFERROR(INDEX(Přehled_body!$E$3:$ED$130,MATCH(Tabulka!$AI21,Přehled_body!$A$3:$A$130,0),MATCH(Tabulka!R$2,Přehled_body!$E$1:$ED$1,0)),)="",,IF(IFERROR(INDEX(Přehled_body!$E$3:$ED$130,MATCH(Tabulka!$AI21,Přehled_body!$A$3:$A$130,0),MATCH(Tabulka!R$2,Přehled_body!$E$1:$ED$1,0)),)=0,0.00000000001,IFERROR(INDEX(Přehled_body!$E$3:$ED$130,MATCH(Tabulka!$AI21,Přehled_body!$A$3:$A$130,0),MATCH(Tabulka!R$2,Přehled_body!$E$1:$ED$1,0)),)))</f>
        <v>0</v>
      </c>
      <c r="S21" s="84">
        <f>IF(IFERROR(INDEX(Přehled_body!$E$3:$ED$130,MATCH(Tabulka!$AI21,Přehled_body!$A$3:$A$130,0),MATCH(Tabulka!S$2,Přehled_body!$E$1:$ED$1,0)),)="",,IF(IFERROR(INDEX(Přehled_body!$E$3:$ED$130,MATCH(Tabulka!$AI21,Přehled_body!$A$3:$A$130,0),MATCH(Tabulka!S$2,Přehled_body!$E$1:$ED$1,0)),)=0,0.00000000001,IFERROR(INDEX(Přehled_body!$E$3:$ED$130,MATCH(Tabulka!$AI21,Přehled_body!$A$3:$A$130,0),MATCH(Tabulka!S$2,Přehled_body!$E$1:$ED$1,0)),)))</f>
        <v>0</v>
      </c>
      <c r="T21" s="84">
        <f>IF(IFERROR(INDEX(Přehled_body!$E$3:$ED$130,MATCH(Tabulka!$AI21,Přehled_body!$A$3:$A$130,0),MATCH(Tabulka!T$2,Přehled_body!$E$1:$ED$1,0)),)="",,IF(IFERROR(INDEX(Přehled_body!$E$3:$ED$130,MATCH(Tabulka!$AI21,Přehled_body!$A$3:$A$130,0),MATCH(Tabulka!T$2,Přehled_body!$E$1:$ED$1,0)),)=0,0.00000000001,IFERROR(INDEX(Přehled_body!$E$3:$ED$130,MATCH(Tabulka!$AI21,Přehled_body!$A$3:$A$130,0),MATCH(Tabulka!T$2,Přehled_body!$E$1:$ED$1,0)),)))</f>
        <v>0</v>
      </c>
      <c r="U21" s="84">
        <f>IF(IFERROR(INDEX(Přehled_body!$E$3:$ED$130,MATCH(Tabulka!$AI21,Přehled_body!$A$3:$A$130,0),MATCH(Tabulka!U$2,Přehled_body!$E$1:$ED$1,0)),)="",,IF(IFERROR(INDEX(Přehled_body!$E$3:$ED$130,MATCH(Tabulka!$AI21,Přehled_body!$A$3:$A$130,0),MATCH(Tabulka!U$2,Přehled_body!$E$1:$ED$1,0)),)=0,0.00000000001,IFERROR(INDEX(Přehled_body!$E$3:$ED$130,MATCH(Tabulka!$AI21,Přehled_body!$A$3:$A$130,0),MATCH(Tabulka!U$2,Přehled_body!$E$1:$ED$1,0)),)))</f>
        <v>0</v>
      </c>
      <c r="V21" s="84">
        <f>IF(IFERROR(INDEX(Přehled_body!$E$3:$ED$130,MATCH(Tabulka!$AI21,Přehled_body!$A$3:$A$130,0),MATCH(Tabulka!V$2,Přehled_body!$E$1:$ED$1,0)),)="",,IF(IFERROR(INDEX(Přehled_body!$E$3:$ED$130,MATCH(Tabulka!$AI21,Přehled_body!$A$3:$A$130,0),MATCH(Tabulka!V$2,Přehled_body!$E$1:$ED$1,0)),)=0,0.00000000001,IFERROR(INDEX(Přehled_body!$E$3:$ED$130,MATCH(Tabulka!$AI21,Přehled_body!$A$3:$A$130,0),MATCH(Tabulka!V$2,Přehled_body!$E$1:$ED$1,0)),)))</f>
        <v>0</v>
      </c>
      <c r="W21" s="84">
        <f>IF(IFERROR(INDEX(Přehled_body!$E$3:$ED$130,MATCH(Tabulka!$AI21,Přehled_body!$A$3:$A$130,0),MATCH(Tabulka!W$2,Přehled_body!$E$1:$ED$1,0)),)="",,IF(IFERROR(INDEX(Přehled_body!$E$3:$ED$130,MATCH(Tabulka!$AI21,Přehled_body!$A$3:$A$130,0),MATCH(Tabulka!W$2,Přehled_body!$E$1:$ED$1,0)),)=0,0.00000000001,IFERROR(INDEX(Přehled_body!$E$3:$ED$130,MATCH(Tabulka!$AI21,Přehled_body!$A$3:$A$130,0),MATCH(Tabulka!W$2,Přehled_body!$E$1:$ED$1,0)),)))</f>
        <v>0</v>
      </c>
      <c r="X21" s="84">
        <f>IF(IFERROR(INDEX(Přehled_body!$E$3:$ED$130,MATCH(Tabulka!$AI21,Přehled_body!$A$3:$A$130,0),MATCH(Tabulka!X$2,Přehled_body!$E$1:$ED$1,0)),)="",,IF(IFERROR(INDEX(Přehled_body!$E$3:$ED$130,MATCH(Tabulka!$AI21,Přehled_body!$A$3:$A$130,0),MATCH(Tabulka!X$2,Přehled_body!$E$1:$ED$1,0)),)=0,0.00000000001,IFERROR(INDEX(Přehled_body!$E$3:$ED$130,MATCH(Tabulka!$AI21,Přehled_body!$A$3:$A$130,0),MATCH(Tabulka!X$2,Přehled_body!$E$1:$ED$1,0)),)))</f>
        <v>0</v>
      </c>
      <c r="Y21" s="84">
        <f>IF(IFERROR(INDEX(Přehled_body!$E$3:$ED$130,MATCH(Tabulka!$AI21,Přehled_body!$A$3:$A$130,0),MATCH(Tabulka!Y$2,Přehled_body!$E$1:$ED$1,0)),)="",,IF(IFERROR(INDEX(Přehled_body!$E$3:$ED$130,MATCH(Tabulka!$AI21,Přehled_body!$A$3:$A$130,0),MATCH(Tabulka!Y$2,Přehled_body!$E$1:$ED$1,0)),)=0,0.00000000001,IFERROR(INDEX(Přehled_body!$E$3:$ED$130,MATCH(Tabulka!$AI21,Přehled_body!$A$3:$A$130,0),MATCH(Tabulka!Y$2,Přehled_body!$E$1:$ED$1,0)),)))</f>
        <v>0</v>
      </c>
      <c r="Z21" s="84">
        <f>IF(IFERROR(INDEX(Přehled_body!$E$3:$ED$130,MATCH(Tabulka!$AI21,Přehled_body!$A$3:$A$130,0),MATCH(Tabulka!Z$2,Přehled_body!$E$1:$ED$1,0)),)="",,IF(IFERROR(INDEX(Přehled_body!$E$3:$ED$130,MATCH(Tabulka!$AI21,Přehled_body!$A$3:$A$130,0),MATCH(Tabulka!Z$2,Přehled_body!$E$1:$ED$1,0)),)=0,0.00000000001,IFERROR(INDEX(Přehled_body!$E$3:$ED$130,MATCH(Tabulka!$AI21,Přehled_body!$A$3:$A$130,0),MATCH(Tabulka!Z$2,Přehled_body!$E$1:$ED$1,0)),)))</f>
        <v>0</v>
      </c>
      <c r="AA21" s="84">
        <f>IF(IFERROR(INDEX(Přehled_body!$E$3:$ED$130,MATCH(Tabulka!$AI21,Přehled_body!$A$3:$A$130,0),MATCH(Tabulka!AA$2,Přehled_body!$E$1:$ED$1,0)),)="",,IF(IFERROR(INDEX(Přehled_body!$E$3:$ED$130,MATCH(Tabulka!$AI21,Přehled_body!$A$3:$A$130,0),MATCH(Tabulka!AA$2,Přehled_body!$E$1:$ED$1,0)),)=0,0.00000000001,IFERROR(INDEX(Přehled_body!$E$3:$ED$130,MATCH(Tabulka!$AI21,Přehled_body!$A$3:$A$130,0),MATCH(Tabulka!AA$2,Přehled_body!$E$1:$ED$1,0)),)))</f>
        <v>0</v>
      </c>
      <c r="AB21" s="84">
        <f>IF(IFERROR(INDEX(Přehled_body!$E$3:$ED$130,MATCH(Tabulka!$AI21,Přehled_body!$A$3:$A$130,0),MATCH(Tabulka!AB$2,Přehled_body!$E$1:$ED$1,0)),)="",,IF(IFERROR(INDEX(Přehled_body!$E$3:$ED$130,MATCH(Tabulka!$AI21,Přehled_body!$A$3:$A$130,0),MATCH(Tabulka!AB$2,Přehled_body!$E$1:$ED$1,0)),)=0,0.00000000001,IFERROR(INDEX(Přehled_body!$E$3:$ED$130,MATCH(Tabulka!$AI21,Přehled_body!$A$3:$A$130,0),MATCH(Tabulka!AB$2,Přehled_body!$E$1:$ED$1,0)),)))</f>
        <v>0</v>
      </c>
      <c r="AC21" s="84">
        <f>IF(IFERROR(INDEX(Přehled_body!$E$3:$ED$130,MATCH(Tabulka!$AI21,Přehled_body!$A$3:$A$130,0),MATCH(Tabulka!AC$2,Přehled_body!$E$1:$ED$1,0)),)="",,IF(IFERROR(INDEX(Přehled_body!$E$3:$ED$130,MATCH(Tabulka!$AI21,Přehled_body!$A$3:$A$130,0),MATCH(Tabulka!AC$2,Přehled_body!$E$1:$ED$1,0)),)=0,0.00000000001,IFERROR(INDEX(Přehled_body!$E$3:$ED$130,MATCH(Tabulka!$AI21,Přehled_body!$A$3:$A$130,0),MATCH(Tabulka!AC$2,Přehled_body!$E$1:$ED$1,0)),)))</f>
        <v>0</v>
      </c>
      <c r="AD21" s="84">
        <f>IF(IFERROR(INDEX(Přehled_body!$E$3:$ED$130,MATCH(Tabulka!$AI21,Přehled_body!$A$3:$A$130,0),MATCH(Tabulka!AD$2,Přehled_body!$E$1:$ED$1,0)),)="",,IF(IFERROR(INDEX(Přehled_body!$E$3:$ED$130,MATCH(Tabulka!$AI21,Přehled_body!$A$3:$A$130,0),MATCH(Tabulka!AD$2,Přehled_body!$E$1:$ED$1,0)),)=0,0.00000000001,IFERROR(INDEX(Přehled_body!$E$3:$ED$130,MATCH(Tabulka!$AI21,Přehled_body!$A$3:$A$130,0),MATCH(Tabulka!AD$2,Přehled_body!$E$1:$ED$1,0)),)))</f>
        <v>0</v>
      </c>
      <c r="AE21" s="85">
        <f>IF(SUM($D$19:$AD$23)&lt;1,-90000,SUM(D21:AD21))</f>
        <v>4.00000000005</v>
      </c>
      <c r="AF21" s="72"/>
      <c r="AG21" s="8"/>
      <c r="AI21" t="str">
        <f>CONCATENATE($B$20," ",$B$21,C21)</f>
        <v>Pavel PernekrPlaceno panáků</v>
      </c>
    </row>
    <row r="22" spans="1:35" ht="13.8">
      <c r="A22" s="64"/>
      <c r="B22" s="91"/>
      <c r="C22" s="82" t="s">
        <v>25</v>
      </c>
      <c r="D22" s="83">
        <f>IF(IFERROR(INDEX(Přehled_body!$E$3:$ED$130,MATCH(Tabulka!$AI22,Přehled_body!$A$3:$A$130,0),MATCH(Tabulka!D$2,Přehled_body!$E$1:$ED$1,0)),)="",,IF(IFERROR(INDEX(Přehled_body!$E$3:$ED$130,MATCH(Tabulka!$AI22,Přehled_body!$A$3:$A$130,0),MATCH(Tabulka!D$2,Přehled_body!$E$1:$ED$1,0)),)=0,0.00000000001,IFERROR(INDEX(Přehled_body!$E$3:$ED$130,MATCH(Tabulka!$AI22,Přehled_body!$A$3:$A$130,0),MATCH(Tabulka!D$2,Přehled_body!$E$1:$ED$1,0)),)))</f>
        <v>1</v>
      </c>
      <c r="E22" s="84">
        <f>IF(IFERROR(INDEX(Přehled_body!$E$3:$ED$130,MATCH(Tabulka!$AI22,Přehled_body!$A$3:$A$130,0),MATCH(Tabulka!E$2,Přehled_body!$E$1:$ED$1,0)),)="",,IF(IFERROR(INDEX(Přehled_body!$E$3:$ED$130,MATCH(Tabulka!$AI22,Přehled_body!$A$3:$A$130,0),MATCH(Tabulka!E$2,Přehled_body!$E$1:$ED$1,0)),)=0,0.00000000001,IFERROR(INDEX(Přehled_body!$E$3:$ED$130,MATCH(Tabulka!$AI22,Přehled_body!$A$3:$A$130,0),MATCH(Tabulka!E$2,Přehled_body!$E$1:$ED$1,0)),)))</f>
        <v>1</v>
      </c>
      <c r="F22" s="84">
        <f>IF(IFERROR(INDEX(Přehled_body!$E$3:$ED$130,MATCH(Tabulka!$AI22,Přehled_body!$A$3:$A$130,0),MATCH(Tabulka!F$2,Přehled_body!$E$1:$ED$1,0)),)="",,IF(IFERROR(INDEX(Přehled_body!$E$3:$ED$130,MATCH(Tabulka!$AI22,Přehled_body!$A$3:$A$130,0),MATCH(Tabulka!F$2,Přehled_body!$E$1:$ED$1,0)),)=0,0.00000000001,IFERROR(INDEX(Přehled_body!$E$3:$ED$130,MATCH(Tabulka!$AI22,Přehled_body!$A$3:$A$130,0),MATCH(Tabulka!F$2,Přehled_body!$E$1:$ED$1,0)),)))</f>
        <v>9.9999999999999994E-12</v>
      </c>
      <c r="G22" s="84">
        <f>IF(IFERROR(INDEX(Přehled_body!$E$3:$ED$130,MATCH(Tabulka!$AI22,Přehled_body!$A$3:$A$130,0),MATCH(Tabulka!G$2,Přehled_body!$E$1:$ED$1,0)),)="",,IF(IFERROR(INDEX(Přehled_body!$E$3:$ED$130,MATCH(Tabulka!$AI22,Přehled_body!$A$3:$A$130,0),MATCH(Tabulka!G$2,Přehled_body!$E$1:$ED$1,0)),)=0,0.00000000001,IFERROR(INDEX(Přehled_body!$E$3:$ED$130,MATCH(Tabulka!$AI22,Přehled_body!$A$3:$A$130,0),MATCH(Tabulka!G$2,Přehled_body!$E$1:$ED$1,0)),)))</f>
        <v>9.9999999999999994E-12</v>
      </c>
      <c r="H22" s="84">
        <f>IF(IFERROR(INDEX(Přehled_body!$E$3:$ED$130,MATCH(Tabulka!$AI22,Přehled_body!$A$3:$A$130,0),MATCH(Tabulka!H$2,Přehled_body!$E$1:$ED$1,0)),)="",,IF(IFERROR(INDEX(Přehled_body!$E$3:$ED$130,MATCH(Tabulka!$AI22,Přehled_body!$A$3:$A$130,0),MATCH(Tabulka!H$2,Přehled_body!$E$1:$ED$1,0)),)=0,0.00000000001,IFERROR(INDEX(Přehled_body!$E$3:$ED$130,MATCH(Tabulka!$AI22,Přehled_body!$A$3:$A$130,0),MATCH(Tabulka!H$2,Přehled_body!$E$1:$ED$1,0)),)))</f>
        <v>1</v>
      </c>
      <c r="I22" s="84">
        <f>IF(IFERROR(INDEX(Přehled_body!$E$3:$ED$130,MATCH(Tabulka!$AI22,Přehled_body!$A$3:$A$130,0),MATCH(Tabulka!I$2,Přehled_body!$E$1:$ED$1,0)),)="",,IF(IFERROR(INDEX(Přehled_body!$E$3:$ED$130,MATCH(Tabulka!$AI22,Přehled_body!$A$3:$A$130,0),MATCH(Tabulka!I$2,Přehled_body!$E$1:$ED$1,0)),)=0,0.00000000001,IFERROR(INDEX(Přehled_body!$E$3:$ED$130,MATCH(Tabulka!$AI22,Přehled_body!$A$3:$A$130,0),MATCH(Tabulka!I$2,Přehled_body!$E$1:$ED$1,0)),)))</f>
        <v>9.9999999999999994E-12</v>
      </c>
      <c r="J22" s="84">
        <f>IF(IFERROR(INDEX(Přehled_body!$E$3:$ED$130,MATCH(Tabulka!$AI22,Přehled_body!$A$3:$A$130,0),MATCH(Tabulka!J$2,Přehled_body!$E$1:$ED$1,0)),)="",,IF(IFERROR(INDEX(Přehled_body!$E$3:$ED$130,MATCH(Tabulka!$AI22,Přehled_body!$A$3:$A$130,0),MATCH(Tabulka!J$2,Přehled_body!$E$1:$ED$1,0)),)=0,0.00000000001,IFERROR(INDEX(Přehled_body!$E$3:$ED$130,MATCH(Tabulka!$AI22,Přehled_body!$A$3:$A$130,0),MATCH(Tabulka!J$2,Přehled_body!$E$1:$ED$1,0)),)))</f>
        <v>0</v>
      </c>
      <c r="K22" s="84">
        <f>IF(IFERROR(INDEX(Přehled_body!$E$3:$ED$130,MATCH(Tabulka!$AI22,Přehled_body!$A$3:$A$130,0),MATCH(Tabulka!K$2,Přehled_body!$E$1:$ED$1,0)),)="",,IF(IFERROR(INDEX(Přehled_body!$E$3:$ED$130,MATCH(Tabulka!$AI22,Přehled_body!$A$3:$A$130,0),MATCH(Tabulka!K$2,Přehled_body!$E$1:$ED$1,0)),)=0,0.00000000001,IFERROR(INDEX(Přehled_body!$E$3:$ED$130,MATCH(Tabulka!$AI22,Přehled_body!$A$3:$A$130,0),MATCH(Tabulka!K$2,Přehled_body!$E$1:$ED$1,0)),)))</f>
        <v>1</v>
      </c>
      <c r="L22" s="84">
        <f>IF(IFERROR(INDEX(Přehled_body!$E$3:$ED$130,MATCH(Tabulka!$AI22,Přehled_body!$A$3:$A$130,0),MATCH(Tabulka!L$2,Přehled_body!$E$1:$ED$1,0)),)="",,IF(IFERROR(INDEX(Přehled_body!$E$3:$ED$130,MATCH(Tabulka!$AI22,Přehled_body!$A$3:$A$130,0),MATCH(Tabulka!L$2,Přehled_body!$E$1:$ED$1,0)),)=0,0.00000000001,IFERROR(INDEX(Přehled_body!$E$3:$ED$130,MATCH(Tabulka!$AI22,Přehled_body!$A$3:$A$130,0),MATCH(Tabulka!L$2,Přehled_body!$E$1:$ED$1,0)),)))</f>
        <v>0</v>
      </c>
      <c r="M22" s="84">
        <f>IF(IFERROR(INDEX(Přehled_body!$E$3:$ED$130,MATCH(Tabulka!$AI22,Přehled_body!$A$3:$A$130,0),MATCH(Tabulka!M$2,Přehled_body!$E$1:$ED$1,0)),)="",,IF(IFERROR(INDEX(Přehled_body!$E$3:$ED$130,MATCH(Tabulka!$AI22,Přehled_body!$A$3:$A$130,0),MATCH(Tabulka!M$2,Přehled_body!$E$1:$ED$1,0)),)=0,0.00000000001,IFERROR(INDEX(Přehled_body!$E$3:$ED$130,MATCH(Tabulka!$AI22,Přehled_body!$A$3:$A$130,0),MATCH(Tabulka!M$2,Přehled_body!$E$1:$ED$1,0)),)))</f>
        <v>0</v>
      </c>
      <c r="N22" s="84">
        <f>IF(IFERROR(INDEX(Přehled_body!$E$3:$ED$130,MATCH(Tabulka!$AI22,Přehled_body!$A$3:$A$130,0),MATCH(Tabulka!N$2,Přehled_body!$E$1:$ED$1,0)),)="",,IF(IFERROR(INDEX(Přehled_body!$E$3:$ED$130,MATCH(Tabulka!$AI22,Přehled_body!$A$3:$A$130,0),MATCH(Tabulka!N$2,Přehled_body!$E$1:$ED$1,0)),)=0,0.00000000001,IFERROR(INDEX(Přehled_body!$E$3:$ED$130,MATCH(Tabulka!$AI22,Přehled_body!$A$3:$A$130,0),MATCH(Tabulka!N$2,Přehled_body!$E$1:$ED$1,0)),)))</f>
        <v>9.9999999999999994E-12</v>
      </c>
      <c r="O22" s="84">
        <f>IF(IFERROR(INDEX(Přehled_body!$E$3:$ED$130,MATCH(Tabulka!$AI22,Přehled_body!$A$3:$A$130,0),MATCH(Tabulka!O$2,Přehled_body!$E$1:$ED$1,0)),)="",,IF(IFERROR(INDEX(Přehled_body!$E$3:$ED$130,MATCH(Tabulka!$AI22,Přehled_body!$A$3:$A$130,0),MATCH(Tabulka!O$2,Přehled_body!$E$1:$ED$1,0)),)=0,0.00000000001,IFERROR(INDEX(Přehled_body!$E$3:$ED$130,MATCH(Tabulka!$AI22,Přehled_body!$A$3:$A$130,0),MATCH(Tabulka!O$2,Přehled_body!$E$1:$ED$1,0)),)))</f>
        <v>0</v>
      </c>
      <c r="P22" s="84">
        <f>IF(IFERROR(INDEX(Přehled_body!$E$3:$ED$130,MATCH(Tabulka!$AI22,Přehled_body!$A$3:$A$130,0),MATCH(Tabulka!P$2,Přehled_body!$E$1:$ED$1,0)),)="",,IF(IFERROR(INDEX(Přehled_body!$E$3:$ED$130,MATCH(Tabulka!$AI22,Přehled_body!$A$3:$A$130,0),MATCH(Tabulka!P$2,Přehled_body!$E$1:$ED$1,0)),)=0,0.00000000001,IFERROR(INDEX(Přehled_body!$E$3:$ED$130,MATCH(Tabulka!$AI22,Přehled_body!$A$3:$A$130,0),MATCH(Tabulka!P$2,Přehled_body!$E$1:$ED$1,0)),)))</f>
        <v>0</v>
      </c>
      <c r="Q22" s="84">
        <f>IF(IFERROR(INDEX(Přehled_body!$E$3:$ED$130,MATCH(Tabulka!$AI22,Přehled_body!$A$3:$A$130,0),MATCH(Tabulka!Q$2,Přehled_body!$E$1:$ED$1,0)),)="",,IF(IFERROR(INDEX(Přehled_body!$E$3:$ED$130,MATCH(Tabulka!$AI22,Přehled_body!$A$3:$A$130,0),MATCH(Tabulka!Q$2,Přehled_body!$E$1:$ED$1,0)),)=0,0.00000000001,IFERROR(INDEX(Přehled_body!$E$3:$ED$130,MATCH(Tabulka!$AI22,Přehled_body!$A$3:$A$130,0),MATCH(Tabulka!Q$2,Přehled_body!$E$1:$ED$1,0)),)))</f>
        <v>0</v>
      </c>
      <c r="R22" s="84">
        <f>IF(IFERROR(INDEX(Přehled_body!$E$3:$ED$130,MATCH(Tabulka!$AI22,Přehled_body!$A$3:$A$130,0),MATCH(Tabulka!R$2,Přehled_body!$E$1:$ED$1,0)),)="",,IF(IFERROR(INDEX(Přehled_body!$E$3:$ED$130,MATCH(Tabulka!$AI22,Přehled_body!$A$3:$A$130,0),MATCH(Tabulka!R$2,Přehled_body!$E$1:$ED$1,0)),)=0,0.00000000001,IFERROR(INDEX(Přehled_body!$E$3:$ED$130,MATCH(Tabulka!$AI22,Přehled_body!$A$3:$A$130,0),MATCH(Tabulka!R$2,Přehled_body!$E$1:$ED$1,0)),)))</f>
        <v>0</v>
      </c>
      <c r="S22" s="84">
        <f>IF(IFERROR(INDEX(Přehled_body!$E$3:$ED$130,MATCH(Tabulka!$AI22,Přehled_body!$A$3:$A$130,0),MATCH(Tabulka!S$2,Přehled_body!$E$1:$ED$1,0)),)="",,IF(IFERROR(INDEX(Přehled_body!$E$3:$ED$130,MATCH(Tabulka!$AI22,Přehled_body!$A$3:$A$130,0),MATCH(Tabulka!S$2,Přehled_body!$E$1:$ED$1,0)),)=0,0.00000000001,IFERROR(INDEX(Přehled_body!$E$3:$ED$130,MATCH(Tabulka!$AI22,Přehled_body!$A$3:$A$130,0),MATCH(Tabulka!S$2,Přehled_body!$E$1:$ED$1,0)),)))</f>
        <v>0</v>
      </c>
      <c r="T22" s="84">
        <f>IF(IFERROR(INDEX(Přehled_body!$E$3:$ED$130,MATCH(Tabulka!$AI22,Přehled_body!$A$3:$A$130,0),MATCH(Tabulka!T$2,Přehled_body!$E$1:$ED$1,0)),)="",,IF(IFERROR(INDEX(Přehled_body!$E$3:$ED$130,MATCH(Tabulka!$AI22,Přehled_body!$A$3:$A$130,0),MATCH(Tabulka!T$2,Přehled_body!$E$1:$ED$1,0)),)=0,0.00000000001,IFERROR(INDEX(Přehled_body!$E$3:$ED$130,MATCH(Tabulka!$AI22,Přehled_body!$A$3:$A$130,0),MATCH(Tabulka!T$2,Přehled_body!$E$1:$ED$1,0)),)))</f>
        <v>0</v>
      </c>
      <c r="U22" s="84">
        <f>IF(IFERROR(INDEX(Přehled_body!$E$3:$ED$130,MATCH(Tabulka!$AI22,Přehled_body!$A$3:$A$130,0),MATCH(Tabulka!U$2,Přehled_body!$E$1:$ED$1,0)),)="",,IF(IFERROR(INDEX(Přehled_body!$E$3:$ED$130,MATCH(Tabulka!$AI22,Přehled_body!$A$3:$A$130,0),MATCH(Tabulka!U$2,Přehled_body!$E$1:$ED$1,0)),)=0,0.00000000001,IFERROR(INDEX(Přehled_body!$E$3:$ED$130,MATCH(Tabulka!$AI22,Přehled_body!$A$3:$A$130,0),MATCH(Tabulka!U$2,Přehled_body!$E$1:$ED$1,0)),)))</f>
        <v>0</v>
      </c>
      <c r="V22" s="84">
        <f>IF(IFERROR(INDEX(Přehled_body!$E$3:$ED$130,MATCH(Tabulka!$AI22,Přehled_body!$A$3:$A$130,0),MATCH(Tabulka!V$2,Přehled_body!$E$1:$ED$1,0)),)="",,IF(IFERROR(INDEX(Přehled_body!$E$3:$ED$130,MATCH(Tabulka!$AI22,Přehled_body!$A$3:$A$130,0),MATCH(Tabulka!V$2,Přehled_body!$E$1:$ED$1,0)),)=0,0.00000000001,IFERROR(INDEX(Přehled_body!$E$3:$ED$130,MATCH(Tabulka!$AI22,Přehled_body!$A$3:$A$130,0),MATCH(Tabulka!V$2,Přehled_body!$E$1:$ED$1,0)),)))</f>
        <v>0</v>
      </c>
      <c r="W22" s="84">
        <f>IF(IFERROR(INDEX(Přehled_body!$E$3:$ED$130,MATCH(Tabulka!$AI22,Přehled_body!$A$3:$A$130,0),MATCH(Tabulka!W$2,Přehled_body!$E$1:$ED$1,0)),)="",,IF(IFERROR(INDEX(Přehled_body!$E$3:$ED$130,MATCH(Tabulka!$AI22,Přehled_body!$A$3:$A$130,0),MATCH(Tabulka!W$2,Přehled_body!$E$1:$ED$1,0)),)=0,0.00000000001,IFERROR(INDEX(Přehled_body!$E$3:$ED$130,MATCH(Tabulka!$AI22,Přehled_body!$A$3:$A$130,0),MATCH(Tabulka!W$2,Přehled_body!$E$1:$ED$1,0)),)))</f>
        <v>0</v>
      </c>
      <c r="X22" s="84">
        <f>IF(IFERROR(INDEX(Přehled_body!$E$3:$ED$130,MATCH(Tabulka!$AI22,Přehled_body!$A$3:$A$130,0),MATCH(Tabulka!X$2,Přehled_body!$E$1:$ED$1,0)),)="",,IF(IFERROR(INDEX(Přehled_body!$E$3:$ED$130,MATCH(Tabulka!$AI22,Přehled_body!$A$3:$A$130,0),MATCH(Tabulka!X$2,Přehled_body!$E$1:$ED$1,0)),)=0,0.00000000001,IFERROR(INDEX(Přehled_body!$E$3:$ED$130,MATCH(Tabulka!$AI22,Přehled_body!$A$3:$A$130,0),MATCH(Tabulka!X$2,Přehled_body!$E$1:$ED$1,0)),)))</f>
        <v>0</v>
      </c>
      <c r="Y22" s="84">
        <f>IF(IFERROR(INDEX(Přehled_body!$E$3:$ED$130,MATCH(Tabulka!$AI22,Přehled_body!$A$3:$A$130,0),MATCH(Tabulka!Y$2,Přehled_body!$E$1:$ED$1,0)),)="",,IF(IFERROR(INDEX(Přehled_body!$E$3:$ED$130,MATCH(Tabulka!$AI22,Přehled_body!$A$3:$A$130,0),MATCH(Tabulka!Y$2,Přehled_body!$E$1:$ED$1,0)),)=0,0.00000000001,IFERROR(INDEX(Přehled_body!$E$3:$ED$130,MATCH(Tabulka!$AI22,Přehled_body!$A$3:$A$130,0),MATCH(Tabulka!Y$2,Přehled_body!$E$1:$ED$1,0)),)))</f>
        <v>0</v>
      </c>
      <c r="Z22" s="84">
        <f>IF(IFERROR(INDEX(Přehled_body!$E$3:$ED$130,MATCH(Tabulka!$AI22,Přehled_body!$A$3:$A$130,0),MATCH(Tabulka!Z$2,Přehled_body!$E$1:$ED$1,0)),)="",,IF(IFERROR(INDEX(Přehled_body!$E$3:$ED$130,MATCH(Tabulka!$AI22,Přehled_body!$A$3:$A$130,0),MATCH(Tabulka!Z$2,Přehled_body!$E$1:$ED$1,0)),)=0,0.00000000001,IFERROR(INDEX(Přehled_body!$E$3:$ED$130,MATCH(Tabulka!$AI22,Přehled_body!$A$3:$A$130,0),MATCH(Tabulka!Z$2,Přehled_body!$E$1:$ED$1,0)),)))</f>
        <v>0</v>
      </c>
      <c r="AA22" s="84">
        <f>IF(IFERROR(INDEX(Přehled_body!$E$3:$ED$130,MATCH(Tabulka!$AI22,Přehled_body!$A$3:$A$130,0),MATCH(Tabulka!AA$2,Přehled_body!$E$1:$ED$1,0)),)="",,IF(IFERROR(INDEX(Přehled_body!$E$3:$ED$130,MATCH(Tabulka!$AI22,Přehled_body!$A$3:$A$130,0),MATCH(Tabulka!AA$2,Přehled_body!$E$1:$ED$1,0)),)=0,0.00000000001,IFERROR(INDEX(Přehled_body!$E$3:$ED$130,MATCH(Tabulka!$AI22,Přehled_body!$A$3:$A$130,0),MATCH(Tabulka!AA$2,Přehled_body!$E$1:$ED$1,0)),)))</f>
        <v>0</v>
      </c>
      <c r="AB22" s="84">
        <f>IF(IFERROR(INDEX(Přehled_body!$E$3:$ED$130,MATCH(Tabulka!$AI22,Přehled_body!$A$3:$A$130,0),MATCH(Tabulka!AB$2,Přehled_body!$E$1:$ED$1,0)),)="",,IF(IFERROR(INDEX(Přehled_body!$E$3:$ED$130,MATCH(Tabulka!$AI22,Přehled_body!$A$3:$A$130,0),MATCH(Tabulka!AB$2,Přehled_body!$E$1:$ED$1,0)),)=0,0.00000000001,IFERROR(INDEX(Přehled_body!$E$3:$ED$130,MATCH(Tabulka!$AI22,Přehled_body!$A$3:$A$130,0),MATCH(Tabulka!AB$2,Přehled_body!$E$1:$ED$1,0)),)))</f>
        <v>0</v>
      </c>
      <c r="AC22" s="84">
        <f>IF(IFERROR(INDEX(Přehled_body!$E$3:$ED$130,MATCH(Tabulka!$AI22,Přehled_body!$A$3:$A$130,0),MATCH(Tabulka!AC$2,Přehled_body!$E$1:$ED$1,0)),)="",,IF(IFERROR(INDEX(Přehled_body!$E$3:$ED$130,MATCH(Tabulka!$AI22,Přehled_body!$A$3:$A$130,0),MATCH(Tabulka!AC$2,Přehled_body!$E$1:$ED$1,0)),)=0,0.00000000001,IFERROR(INDEX(Přehled_body!$E$3:$ED$130,MATCH(Tabulka!$AI22,Přehled_body!$A$3:$A$130,0),MATCH(Tabulka!AC$2,Přehled_body!$E$1:$ED$1,0)),)))</f>
        <v>0</v>
      </c>
      <c r="AD22" s="84">
        <f>IF(IFERROR(INDEX(Přehled_body!$E$3:$ED$130,MATCH(Tabulka!$AI22,Přehled_body!$A$3:$A$130,0),MATCH(Tabulka!AD$2,Přehled_body!$E$1:$ED$1,0)),)="",,IF(IFERROR(INDEX(Přehled_body!$E$3:$ED$130,MATCH(Tabulka!$AI22,Přehled_body!$A$3:$A$130,0),MATCH(Tabulka!AD$2,Přehled_body!$E$1:$ED$1,0)),)=0,0.00000000001,IFERROR(INDEX(Přehled_body!$E$3:$ED$130,MATCH(Tabulka!$AI22,Přehled_body!$A$3:$A$130,0),MATCH(Tabulka!AD$2,Přehled_body!$E$1:$ED$1,0)),)))</f>
        <v>0</v>
      </c>
      <c r="AE22" s="85">
        <f>IF(SUM($D$19:$AD$23)&lt;1,-90000,SUM(D22:AD22))</f>
        <v>4.00000000004</v>
      </c>
      <c r="AF22" s="72"/>
      <c r="AG22" s="8"/>
      <c r="AI22" t="str">
        <f>CONCATENATE($B$20," ",$B$21,C22)</f>
        <v>Pavel PernekrPřehozy</v>
      </c>
    </row>
    <row r="23" spans="1:35" ht="14.4" thickBot="1">
      <c r="A23" s="64"/>
      <c r="B23" s="91"/>
      <c r="C23" s="86" t="s">
        <v>37</v>
      </c>
      <c r="D23" s="87">
        <f>IF(IFERROR(INDEX(Přehled_body!$E$3:$ED$130,MATCH(Tabulka!$AI23,Přehled_body!$A$3:$A$130,0),MATCH(Tabulka!D$2,Přehled_body!$E$1:$ED$1,0)),)="",,IF(IFERROR(INDEX(Přehled_body!$E$3:$ED$130,MATCH(Tabulka!$AI23,Přehled_body!$A$3:$A$130,0),MATCH(Tabulka!D$2,Přehled_body!$E$1:$ED$1,0)),)=0,0.00000000001,IFERROR(INDEX(Přehled_body!$E$3:$ED$130,MATCH(Tabulka!$AI23,Přehled_body!$A$3:$A$130,0),MATCH(Tabulka!D$2,Přehled_body!$E$1:$ED$1,0)),)))</f>
        <v>4</v>
      </c>
      <c r="E23" s="88">
        <f>IF(IFERROR(INDEX(Přehled_body!$E$3:$ED$130,MATCH(Tabulka!$AI23,Přehled_body!$A$3:$A$130,0),MATCH(Tabulka!E$2,Přehled_body!$E$1:$ED$1,0)),)="",,IF(IFERROR(INDEX(Přehled_body!$E$3:$ED$130,MATCH(Tabulka!$AI23,Přehled_body!$A$3:$A$130,0),MATCH(Tabulka!E$2,Přehled_body!$E$1:$ED$1,0)),)=0,0.00000000001,IFERROR(INDEX(Přehled_body!$E$3:$ED$130,MATCH(Tabulka!$AI23,Přehled_body!$A$3:$A$130,0),MATCH(Tabulka!E$2,Přehled_body!$E$1:$ED$1,0)),)))</f>
        <v>4</v>
      </c>
      <c r="F23" s="88">
        <f>IF(IFERROR(INDEX(Přehled_body!$E$3:$ED$130,MATCH(Tabulka!$AI23,Přehled_body!$A$3:$A$130,0),MATCH(Tabulka!F$2,Přehled_body!$E$1:$ED$1,0)),)="",,IF(IFERROR(INDEX(Přehled_body!$E$3:$ED$130,MATCH(Tabulka!$AI23,Přehled_body!$A$3:$A$130,0),MATCH(Tabulka!F$2,Přehled_body!$E$1:$ED$1,0)),)=0,0.00000000001,IFERROR(INDEX(Přehled_body!$E$3:$ED$130,MATCH(Tabulka!$AI23,Přehled_body!$A$3:$A$130,0),MATCH(Tabulka!F$2,Přehled_body!$E$1:$ED$1,0)),)))</f>
        <v>4</v>
      </c>
      <c r="G23" s="88">
        <f>IF(IFERROR(INDEX(Přehled_body!$E$3:$ED$130,MATCH(Tabulka!$AI23,Přehled_body!$A$3:$A$130,0),MATCH(Tabulka!G$2,Přehled_body!$E$1:$ED$1,0)),)="",,IF(IFERROR(INDEX(Přehled_body!$E$3:$ED$130,MATCH(Tabulka!$AI23,Přehled_body!$A$3:$A$130,0),MATCH(Tabulka!G$2,Přehled_body!$E$1:$ED$1,0)),)=0,0.00000000001,IFERROR(INDEX(Přehled_body!$E$3:$ED$130,MATCH(Tabulka!$AI23,Přehled_body!$A$3:$A$130,0),MATCH(Tabulka!G$2,Přehled_body!$E$1:$ED$1,0)),)))</f>
        <v>4</v>
      </c>
      <c r="H23" s="88">
        <f>IF(IFERROR(INDEX(Přehled_body!$E$3:$ED$130,MATCH(Tabulka!$AI23,Přehled_body!$A$3:$A$130,0),MATCH(Tabulka!H$2,Přehled_body!$E$1:$ED$1,0)),)="",,IF(IFERROR(INDEX(Přehled_body!$E$3:$ED$130,MATCH(Tabulka!$AI23,Přehled_body!$A$3:$A$130,0),MATCH(Tabulka!H$2,Přehled_body!$E$1:$ED$1,0)),)=0,0.00000000001,IFERROR(INDEX(Přehled_body!$E$3:$ED$130,MATCH(Tabulka!$AI23,Přehled_body!$A$3:$A$130,0),MATCH(Tabulka!H$2,Přehled_body!$E$1:$ED$1,0)),)))</f>
        <v>4</v>
      </c>
      <c r="I23" s="88">
        <f>IF(IFERROR(INDEX(Přehled_body!$E$3:$ED$130,MATCH(Tabulka!$AI23,Přehled_body!$A$3:$A$130,0),MATCH(Tabulka!I$2,Přehled_body!$E$1:$ED$1,0)),)="",,IF(IFERROR(INDEX(Přehled_body!$E$3:$ED$130,MATCH(Tabulka!$AI23,Přehled_body!$A$3:$A$130,0),MATCH(Tabulka!I$2,Přehled_body!$E$1:$ED$1,0)),)=0,0.00000000001,IFERROR(INDEX(Přehled_body!$E$3:$ED$130,MATCH(Tabulka!$AI23,Přehled_body!$A$3:$A$130,0),MATCH(Tabulka!I$2,Přehled_body!$E$1:$ED$1,0)),)))</f>
        <v>3</v>
      </c>
      <c r="J23" s="88">
        <f>IF(IFERROR(INDEX(Přehled_body!$E$3:$ED$130,MATCH(Tabulka!$AI23,Přehled_body!$A$3:$A$130,0),MATCH(Tabulka!J$2,Přehled_body!$E$1:$ED$1,0)),)="",,IF(IFERROR(INDEX(Přehled_body!$E$3:$ED$130,MATCH(Tabulka!$AI23,Přehled_body!$A$3:$A$130,0),MATCH(Tabulka!J$2,Přehled_body!$E$1:$ED$1,0)),)=0,0.00000000001,IFERROR(INDEX(Přehled_body!$E$3:$ED$130,MATCH(Tabulka!$AI23,Přehled_body!$A$3:$A$130,0),MATCH(Tabulka!J$2,Přehled_body!$E$1:$ED$1,0)),)))</f>
        <v>0</v>
      </c>
      <c r="K23" s="88">
        <f>IF(IFERROR(INDEX(Přehled_body!$E$3:$ED$130,MATCH(Tabulka!$AI23,Přehled_body!$A$3:$A$130,0),MATCH(Tabulka!K$2,Přehled_body!$E$1:$ED$1,0)),)="",,IF(IFERROR(INDEX(Přehled_body!$E$3:$ED$130,MATCH(Tabulka!$AI23,Přehled_body!$A$3:$A$130,0),MATCH(Tabulka!K$2,Přehled_body!$E$1:$ED$1,0)),)=0,0.00000000001,IFERROR(INDEX(Přehled_body!$E$3:$ED$130,MATCH(Tabulka!$AI23,Přehled_body!$A$3:$A$130,0),MATCH(Tabulka!K$2,Přehled_body!$E$1:$ED$1,0)),)))</f>
        <v>3</v>
      </c>
      <c r="L23" s="88">
        <f>IF(IFERROR(INDEX(Přehled_body!$E$3:$ED$130,MATCH(Tabulka!$AI23,Přehled_body!$A$3:$A$130,0),MATCH(Tabulka!L$2,Přehled_body!$E$1:$ED$1,0)),)="",,IF(IFERROR(INDEX(Přehled_body!$E$3:$ED$130,MATCH(Tabulka!$AI23,Přehled_body!$A$3:$A$130,0),MATCH(Tabulka!L$2,Přehled_body!$E$1:$ED$1,0)),)=0,0.00000000001,IFERROR(INDEX(Přehled_body!$E$3:$ED$130,MATCH(Tabulka!$AI23,Přehled_body!$A$3:$A$130,0),MATCH(Tabulka!L$2,Přehled_body!$E$1:$ED$1,0)),)))</f>
        <v>0</v>
      </c>
      <c r="M23" s="88">
        <f>IF(IFERROR(INDEX(Přehled_body!$E$3:$ED$130,MATCH(Tabulka!$AI23,Přehled_body!$A$3:$A$130,0),MATCH(Tabulka!M$2,Přehled_body!$E$1:$ED$1,0)),)="",,IF(IFERROR(INDEX(Přehled_body!$E$3:$ED$130,MATCH(Tabulka!$AI23,Přehled_body!$A$3:$A$130,0),MATCH(Tabulka!M$2,Přehled_body!$E$1:$ED$1,0)),)=0,0.00000000001,IFERROR(INDEX(Přehled_body!$E$3:$ED$130,MATCH(Tabulka!$AI23,Přehled_body!$A$3:$A$130,0),MATCH(Tabulka!M$2,Přehled_body!$E$1:$ED$1,0)),)))</f>
        <v>0</v>
      </c>
      <c r="N23" s="88">
        <f>IF(IFERROR(INDEX(Přehled_body!$E$3:$ED$130,MATCH(Tabulka!$AI23,Přehled_body!$A$3:$A$130,0),MATCH(Tabulka!N$2,Přehled_body!$E$1:$ED$1,0)),)="",,IF(IFERROR(INDEX(Přehled_body!$E$3:$ED$130,MATCH(Tabulka!$AI23,Přehled_body!$A$3:$A$130,0),MATCH(Tabulka!N$2,Přehled_body!$E$1:$ED$1,0)),)=0,0.00000000001,IFERROR(INDEX(Přehled_body!$E$3:$ED$130,MATCH(Tabulka!$AI23,Přehled_body!$A$3:$A$130,0),MATCH(Tabulka!N$2,Přehled_body!$E$1:$ED$1,0)),)))</f>
        <v>4</v>
      </c>
      <c r="O23" s="88">
        <f>IF(IFERROR(INDEX(Přehled_body!$E$3:$ED$130,MATCH(Tabulka!$AI23,Přehled_body!$A$3:$A$130,0),MATCH(Tabulka!O$2,Přehled_body!$E$1:$ED$1,0)),)="",,IF(IFERROR(INDEX(Přehled_body!$E$3:$ED$130,MATCH(Tabulka!$AI23,Přehled_body!$A$3:$A$130,0),MATCH(Tabulka!O$2,Přehled_body!$E$1:$ED$1,0)),)=0,0.00000000001,IFERROR(INDEX(Přehled_body!$E$3:$ED$130,MATCH(Tabulka!$AI23,Přehled_body!$A$3:$A$130,0),MATCH(Tabulka!O$2,Přehled_body!$E$1:$ED$1,0)),)))</f>
        <v>0</v>
      </c>
      <c r="P23" s="88">
        <f>IF(IFERROR(INDEX(Přehled_body!$E$3:$ED$130,MATCH(Tabulka!$AI23,Přehled_body!$A$3:$A$130,0),MATCH(Tabulka!P$2,Přehled_body!$E$1:$ED$1,0)),)="",,IF(IFERROR(INDEX(Přehled_body!$E$3:$ED$130,MATCH(Tabulka!$AI23,Přehled_body!$A$3:$A$130,0),MATCH(Tabulka!P$2,Přehled_body!$E$1:$ED$1,0)),)=0,0.00000000001,IFERROR(INDEX(Přehled_body!$E$3:$ED$130,MATCH(Tabulka!$AI23,Přehled_body!$A$3:$A$130,0),MATCH(Tabulka!P$2,Přehled_body!$E$1:$ED$1,0)),)))</f>
        <v>0</v>
      </c>
      <c r="Q23" s="88">
        <f>IF(IFERROR(INDEX(Přehled_body!$E$3:$ED$130,MATCH(Tabulka!$AI23,Přehled_body!$A$3:$A$130,0),MATCH(Tabulka!Q$2,Přehled_body!$E$1:$ED$1,0)),)="",,IF(IFERROR(INDEX(Přehled_body!$E$3:$ED$130,MATCH(Tabulka!$AI23,Přehled_body!$A$3:$A$130,0),MATCH(Tabulka!Q$2,Přehled_body!$E$1:$ED$1,0)),)=0,0.00000000001,IFERROR(INDEX(Přehled_body!$E$3:$ED$130,MATCH(Tabulka!$AI23,Přehled_body!$A$3:$A$130,0),MATCH(Tabulka!Q$2,Přehled_body!$E$1:$ED$1,0)),)))</f>
        <v>0</v>
      </c>
      <c r="R23" s="88">
        <f>IF(IFERROR(INDEX(Přehled_body!$E$3:$ED$130,MATCH(Tabulka!$AI23,Přehled_body!$A$3:$A$130,0),MATCH(Tabulka!R$2,Přehled_body!$E$1:$ED$1,0)),)="",,IF(IFERROR(INDEX(Přehled_body!$E$3:$ED$130,MATCH(Tabulka!$AI23,Přehled_body!$A$3:$A$130,0),MATCH(Tabulka!R$2,Přehled_body!$E$1:$ED$1,0)),)=0,0.00000000001,IFERROR(INDEX(Přehled_body!$E$3:$ED$130,MATCH(Tabulka!$AI23,Přehled_body!$A$3:$A$130,0),MATCH(Tabulka!R$2,Přehled_body!$E$1:$ED$1,0)),)))</f>
        <v>0</v>
      </c>
      <c r="S23" s="88">
        <f>IF(IFERROR(INDEX(Přehled_body!$E$3:$ED$130,MATCH(Tabulka!$AI23,Přehled_body!$A$3:$A$130,0),MATCH(Tabulka!S$2,Přehled_body!$E$1:$ED$1,0)),)="",,IF(IFERROR(INDEX(Přehled_body!$E$3:$ED$130,MATCH(Tabulka!$AI23,Přehled_body!$A$3:$A$130,0),MATCH(Tabulka!S$2,Přehled_body!$E$1:$ED$1,0)),)=0,0.00000000001,IFERROR(INDEX(Přehled_body!$E$3:$ED$130,MATCH(Tabulka!$AI23,Přehled_body!$A$3:$A$130,0),MATCH(Tabulka!S$2,Přehled_body!$E$1:$ED$1,0)),)))</f>
        <v>0</v>
      </c>
      <c r="T23" s="88">
        <f>IF(IFERROR(INDEX(Přehled_body!$E$3:$ED$130,MATCH(Tabulka!$AI23,Přehled_body!$A$3:$A$130,0),MATCH(Tabulka!T$2,Přehled_body!$E$1:$ED$1,0)),)="",,IF(IFERROR(INDEX(Přehled_body!$E$3:$ED$130,MATCH(Tabulka!$AI23,Přehled_body!$A$3:$A$130,0),MATCH(Tabulka!T$2,Přehled_body!$E$1:$ED$1,0)),)=0,0.00000000001,IFERROR(INDEX(Přehled_body!$E$3:$ED$130,MATCH(Tabulka!$AI23,Přehled_body!$A$3:$A$130,0),MATCH(Tabulka!T$2,Přehled_body!$E$1:$ED$1,0)),)))</f>
        <v>0</v>
      </c>
      <c r="U23" s="88">
        <f>IF(IFERROR(INDEX(Přehled_body!$E$3:$ED$130,MATCH(Tabulka!$AI23,Přehled_body!$A$3:$A$130,0),MATCH(Tabulka!U$2,Přehled_body!$E$1:$ED$1,0)),)="",,IF(IFERROR(INDEX(Přehled_body!$E$3:$ED$130,MATCH(Tabulka!$AI23,Přehled_body!$A$3:$A$130,0),MATCH(Tabulka!U$2,Přehled_body!$E$1:$ED$1,0)),)=0,0.00000000001,IFERROR(INDEX(Přehled_body!$E$3:$ED$130,MATCH(Tabulka!$AI23,Přehled_body!$A$3:$A$130,0),MATCH(Tabulka!U$2,Přehled_body!$E$1:$ED$1,0)),)))</f>
        <v>0</v>
      </c>
      <c r="V23" s="88">
        <f>IF(IFERROR(INDEX(Přehled_body!$E$3:$ED$130,MATCH(Tabulka!$AI23,Přehled_body!$A$3:$A$130,0),MATCH(Tabulka!V$2,Přehled_body!$E$1:$ED$1,0)),)="",,IF(IFERROR(INDEX(Přehled_body!$E$3:$ED$130,MATCH(Tabulka!$AI23,Přehled_body!$A$3:$A$130,0),MATCH(Tabulka!V$2,Přehled_body!$E$1:$ED$1,0)),)=0,0.00000000001,IFERROR(INDEX(Přehled_body!$E$3:$ED$130,MATCH(Tabulka!$AI23,Přehled_body!$A$3:$A$130,0),MATCH(Tabulka!V$2,Přehled_body!$E$1:$ED$1,0)),)))</f>
        <v>0</v>
      </c>
      <c r="W23" s="88">
        <f>IF(IFERROR(INDEX(Přehled_body!$E$3:$ED$130,MATCH(Tabulka!$AI23,Přehled_body!$A$3:$A$130,0),MATCH(Tabulka!W$2,Přehled_body!$E$1:$ED$1,0)),)="",,IF(IFERROR(INDEX(Přehled_body!$E$3:$ED$130,MATCH(Tabulka!$AI23,Přehled_body!$A$3:$A$130,0),MATCH(Tabulka!W$2,Přehled_body!$E$1:$ED$1,0)),)=0,0.00000000001,IFERROR(INDEX(Přehled_body!$E$3:$ED$130,MATCH(Tabulka!$AI23,Přehled_body!$A$3:$A$130,0),MATCH(Tabulka!W$2,Přehled_body!$E$1:$ED$1,0)),)))</f>
        <v>0</v>
      </c>
      <c r="X23" s="88">
        <f>IF(IFERROR(INDEX(Přehled_body!$E$3:$ED$130,MATCH(Tabulka!$AI23,Přehled_body!$A$3:$A$130,0),MATCH(Tabulka!X$2,Přehled_body!$E$1:$ED$1,0)),)="",,IF(IFERROR(INDEX(Přehled_body!$E$3:$ED$130,MATCH(Tabulka!$AI23,Přehled_body!$A$3:$A$130,0),MATCH(Tabulka!X$2,Přehled_body!$E$1:$ED$1,0)),)=0,0.00000000001,IFERROR(INDEX(Přehled_body!$E$3:$ED$130,MATCH(Tabulka!$AI23,Přehled_body!$A$3:$A$130,0),MATCH(Tabulka!X$2,Přehled_body!$E$1:$ED$1,0)),)))</f>
        <v>0</v>
      </c>
      <c r="Y23" s="88">
        <f>IF(IFERROR(INDEX(Přehled_body!$E$3:$ED$130,MATCH(Tabulka!$AI23,Přehled_body!$A$3:$A$130,0),MATCH(Tabulka!Y$2,Přehled_body!$E$1:$ED$1,0)),)="",,IF(IFERROR(INDEX(Přehled_body!$E$3:$ED$130,MATCH(Tabulka!$AI23,Přehled_body!$A$3:$A$130,0),MATCH(Tabulka!Y$2,Přehled_body!$E$1:$ED$1,0)),)=0,0.00000000001,IFERROR(INDEX(Přehled_body!$E$3:$ED$130,MATCH(Tabulka!$AI23,Přehled_body!$A$3:$A$130,0),MATCH(Tabulka!Y$2,Přehled_body!$E$1:$ED$1,0)),)))</f>
        <v>0</v>
      </c>
      <c r="Z23" s="88">
        <f>IF(IFERROR(INDEX(Přehled_body!$E$3:$ED$130,MATCH(Tabulka!$AI23,Přehled_body!$A$3:$A$130,0),MATCH(Tabulka!Z$2,Přehled_body!$E$1:$ED$1,0)),)="",,IF(IFERROR(INDEX(Přehled_body!$E$3:$ED$130,MATCH(Tabulka!$AI23,Přehled_body!$A$3:$A$130,0),MATCH(Tabulka!Z$2,Přehled_body!$E$1:$ED$1,0)),)=0,0.00000000001,IFERROR(INDEX(Přehled_body!$E$3:$ED$130,MATCH(Tabulka!$AI23,Přehled_body!$A$3:$A$130,0),MATCH(Tabulka!Z$2,Přehled_body!$E$1:$ED$1,0)),)))</f>
        <v>0</v>
      </c>
      <c r="AA23" s="88">
        <f>IF(IFERROR(INDEX(Přehled_body!$E$3:$ED$130,MATCH(Tabulka!$AI23,Přehled_body!$A$3:$A$130,0),MATCH(Tabulka!AA$2,Přehled_body!$E$1:$ED$1,0)),)="",,IF(IFERROR(INDEX(Přehled_body!$E$3:$ED$130,MATCH(Tabulka!$AI23,Přehled_body!$A$3:$A$130,0),MATCH(Tabulka!AA$2,Přehled_body!$E$1:$ED$1,0)),)=0,0.00000000001,IFERROR(INDEX(Přehled_body!$E$3:$ED$130,MATCH(Tabulka!$AI23,Přehled_body!$A$3:$A$130,0),MATCH(Tabulka!AA$2,Přehled_body!$E$1:$ED$1,0)),)))</f>
        <v>0</v>
      </c>
      <c r="AB23" s="88">
        <f>IF(IFERROR(INDEX(Přehled_body!$E$3:$ED$130,MATCH(Tabulka!$AI23,Přehled_body!$A$3:$A$130,0),MATCH(Tabulka!AB$2,Přehled_body!$E$1:$ED$1,0)),)="",,IF(IFERROR(INDEX(Přehled_body!$E$3:$ED$130,MATCH(Tabulka!$AI23,Přehled_body!$A$3:$A$130,0),MATCH(Tabulka!AB$2,Přehled_body!$E$1:$ED$1,0)),)=0,0.00000000001,IFERROR(INDEX(Přehled_body!$E$3:$ED$130,MATCH(Tabulka!$AI23,Přehled_body!$A$3:$A$130,0),MATCH(Tabulka!AB$2,Přehled_body!$E$1:$ED$1,0)),)))</f>
        <v>0</v>
      </c>
      <c r="AC23" s="88">
        <f>IF(IFERROR(INDEX(Přehled_body!$E$3:$ED$130,MATCH(Tabulka!$AI23,Přehled_body!$A$3:$A$130,0),MATCH(Tabulka!AC$2,Přehled_body!$E$1:$ED$1,0)),)="",,IF(IFERROR(INDEX(Přehled_body!$E$3:$ED$130,MATCH(Tabulka!$AI23,Přehled_body!$A$3:$A$130,0),MATCH(Tabulka!AC$2,Přehled_body!$E$1:$ED$1,0)),)=0,0.00000000001,IFERROR(INDEX(Přehled_body!$E$3:$ED$130,MATCH(Tabulka!$AI23,Přehled_body!$A$3:$A$130,0),MATCH(Tabulka!AC$2,Přehled_body!$E$1:$ED$1,0)),)))</f>
        <v>0</v>
      </c>
      <c r="AD23" s="88">
        <f>IF(IFERROR(INDEX(Přehled_body!$E$3:$ED$130,MATCH(Tabulka!$AI23,Přehled_body!$A$3:$A$130,0),MATCH(Tabulka!AD$2,Přehled_body!$E$1:$ED$1,0)),)="",,IF(IFERROR(INDEX(Přehled_body!$E$3:$ED$130,MATCH(Tabulka!$AI23,Přehled_body!$A$3:$A$130,0),MATCH(Tabulka!AD$2,Přehled_body!$E$1:$ED$1,0)),)=0,0.00000000001,IFERROR(INDEX(Přehled_body!$E$3:$ED$130,MATCH(Tabulka!$AI23,Přehled_body!$A$3:$A$130,0),MATCH(Tabulka!AD$2,Přehled_body!$E$1:$ED$1,0)),)))</f>
        <v>0</v>
      </c>
      <c r="AE23" s="89">
        <f>IF(SUM($D$19:$AD$23)&lt;1,-90000,SUM(D23:AD23))</f>
        <v>30</v>
      </c>
      <c r="AF23" s="67"/>
      <c r="AG23" s="8"/>
      <c r="AI23" t="str">
        <f>CONCATENATE($B$20," ",$B$21,C23)</f>
        <v>Pavel PernekrPoč. kol</v>
      </c>
    </row>
    <row r="24" spans="1:35" ht="14.4" thickTop="1">
      <c r="A24" s="64"/>
      <c r="B24" s="65"/>
      <c r="C24" s="70" t="s">
        <v>23</v>
      </c>
      <c r="D24" s="138">
        <f>IF(IFERROR(INDEX(Přehled_body!$E$3:$ED$130,MATCH(Tabulka!$AI24,Přehled_body!$A$3:$A$130,0),MATCH(Tabulka!D$2,Přehled_body!$E$1:$ED$1,0)),)="",,IF(IFERROR(INDEX(Přehled_body!$E$3:$ED$130,MATCH(Tabulka!$AI24,Přehled_body!$A$3:$A$130,0),MATCH(Tabulka!D$2,Přehled_body!$E$1:$ED$1,0)),)=0,0.00000000001,IFERROR(INDEX(Přehled_body!$E$3:$ED$130,MATCH(Tabulka!$AI24,Přehled_body!$A$3:$A$130,0),MATCH(Tabulka!D$2,Přehled_body!$E$1:$ED$1,0)),)))</f>
        <v>1</v>
      </c>
      <c r="E24" s="138">
        <f>IF(IFERROR(INDEX(Přehled_body!$E$3:$ED$130,MATCH(Tabulka!$AI24,Přehled_body!$A$3:$A$130,0),MATCH(Tabulka!E$2,Přehled_body!$E$1:$ED$1,0)),)="",,IF(IFERROR(INDEX(Přehled_body!$E$3:$ED$130,MATCH(Tabulka!$AI24,Přehled_body!$A$3:$A$130,0),MATCH(Tabulka!E$2,Přehled_body!$E$1:$ED$1,0)),)=0,0.00000000001,IFERROR(INDEX(Přehled_body!$E$3:$ED$130,MATCH(Tabulka!$AI24,Přehled_body!$A$3:$A$130,0),MATCH(Tabulka!E$2,Přehled_body!$E$1:$ED$1,0)),)))</f>
        <v>9.9999999999999994E-12</v>
      </c>
      <c r="F24" s="138">
        <f>IF(IFERROR(INDEX(Přehled_body!$E$3:$ED$130,MATCH(Tabulka!$AI24,Přehled_body!$A$3:$A$130,0),MATCH(Tabulka!F$2,Přehled_body!$E$1:$ED$1,0)),)="",,IF(IFERROR(INDEX(Přehled_body!$E$3:$ED$130,MATCH(Tabulka!$AI24,Přehled_body!$A$3:$A$130,0),MATCH(Tabulka!F$2,Přehled_body!$E$1:$ED$1,0)),)=0,0.00000000001,IFERROR(INDEX(Přehled_body!$E$3:$ED$130,MATCH(Tabulka!$AI24,Přehled_body!$A$3:$A$130,0),MATCH(Tabulka!F$2,Přehled_body!$E$1:$ED$1,0)),)))</f>
        <v>1</v>
      </c>
      <c r="G24" s="138">
        <f>IF(IFERROR(INDEX(Přehled_body!$E$3:$ED$130,MATCH(Tabulka!$AI24,Přehled_body!$A$3:$A$130,0),MATCH(Tabulka!G$2,Přehled_body!$E$1:$ED$1,0)),)="",,IF(IFERROR(INDEX(Přehled_body!$E$3:$ED$130,MATCH(Tabulka!$AI24,Přehled_body!$A$3:$A$130,0),MATCH(Tabulka!G$2,Přehled_body!$E$1:$ED$1,0)),)=0,0.00000000001,IFERROR(INDEX(Přehled_body!$E$3:$ED$130,MATCH(Tabulka!$AI24,Přehled_body!$A$3:$A$130,0),MATCH(Tabulka!G$2,Přehled_body!$E$1:$ED$1,0)),)))</f>
        <v>1</v>
      </c>
      <c r="H24" s="138">
        <f>IF(IFERROR(INDEX(Přehled_body!$E$3:$ED$130,MATCH(Tabulka!$AI24,Přehled_body!$A$3:$A$130,0),MATCH(Tabulka!H$2,Přehled_body!$E$1:$ED$1,0)),)="",,IF(IFERROR(INDEX(Přehled_body!$E$3:$ED$130,MATCH(Tabulka!$AI24,Přehled_body!$A$3:$A$130,0),MATCH(Tabulka!H$2,Přehled_body!$E$1:$ED$1,0)),)=0,0.00000000001,IFERROR(INDEX(Přehled_body!$E$3:$ED$130,MATCH(Tabulka!$AI24,Přehled_body!$A$3:$A$130,0),MATCH(Tabulka!H$2,Přehled_body!$E$1:$ED$1,0)),)))</f>
        <v>2</v>
      </c>
      <c r="I24" s="138">
        <f>IF(IFERROR(INDEX(Přehled_body!$E$3:$ED$130,MATCH(Tabulka!$AI24,Přehled_body!$A$3:$A$130,0),MATCH(Tabulka!I$2,Přehled_body!$E$1:$ED$1,0)),)="",,IF(IFERROR(INDEX(Přehled_body!$E$3:$ED$130,MATCH(Tabulka!$AI24,Přehled_body!$A$3:$A$130,0),MATCH(Tabulka!I$2,Přehled_body!$E$1:$ED$1,0)),)=0,0.00000000001,IFERROR(INDEX(Přehled_body!$E$3:$ED$130,MATCH(Tabulka!$AI24,Přehled_body!$A$3:$A$130,0),MATCH(Tabulka!I$2,Přehled_body!$E$1:$ED$1,0)),)))</f>
        <v>3</v>
      </c>
      <c r="J24" s="138">
        <f>IF(IFERROR(INDEX(Přehled_body!$E$3:$ED$130,MATCH(Tabulka!$AI24,Přehled_body!$A$3:$A$130,0),MATCH(Tabulka!J$2,Přehled_body!$E$1:$ED$1,0)),)="",,IF(IFERROR(INDEX(Přehled_body!$E$3:$ED$130,MATCH(Tabulka!$AI24,Přehled_body!$A$3:$A$130,0),MATCH(Tabulka!J$2,Přehled_body!$E$1:$ED$1,0)),)=0,0.00000000001,IFERROR(INDEX(Přehled_body!$E$3:$ED$130,MATCH(Tabulka!$AI24,Přehled_body!$A$3:$A$130,0),MATCH(Tabulka!J$2,Přehled_body!$E$1:$ED$1,0)),)))</f>
        <v>3</v>
      </c>
      <c r="K24" s="138">
        <f>IF(IFERROR(INDEX(Přehled_body!$E$3:$ED$130,MATCH(Tabulka!$AI24,Přehled_body!$A$3:$A$130,0),MATCH(Tabulka!K$2,Přehled_body!$E$1:$ED$1,0)),)="",,IF(IFERROR(INDEX(Přehled_body!$E$3:$ED$130,MATCH(Tabulka!$AI24,Přehled_body!$A$3:$A$130,0),MATCH(Tabulka!K$2,Přehled_body!$E$1:$ED$1,0)),)=0,0.00000000001,IFERROR(INDEX(Přehled_body!$E$3:$ED$130,MATCH(Tabulka!$AI24,Přehled_body!$A$3:$A$130,0),MATCH(Tabulka!K$2,Přehled_body!$E$1:$ED$1,0)),)))</f>
        <v>0</v>
      </c>
      <c r="L24" s="138">
        <f>IF(IFERROR(INDEX(Přehled_body!$E$3:$ED$130,MATCH(Tabulka!$AI24,Přehled_body!$A$3:$A$130,0),MATCH(Tabulka!L$2,Přehled_body!$E$1:$ED$1,0)),)="",,IF(IFERROR(INDEX(Přehled_body!$E$3:$ED$130,MATCH(Tabulka!$AI24,Přehled_body!$A$3:$A$130,0),MATCH(Tabulka!L$2,Přehled_body!$E$1:$ED$1,0)),)=0,0.00000000001,IFERROR(INDEX(Přehled_body!$E$3:$ED$130,MATCH(Tabulka!$AI24,Přehled_body!$A$3:$A$130,0),MATCH(Tabulka!L$2,Přehled_body!$E$1:$ED$1,0)),)))</f>
        <v>2</v>
      </c>
      <c r="M24" s="138">
        <f>IF(IFERROR(INDEX(Přehled_body!$E$3:$ED$130,MATCH(Tabulka!$AI24,Přehled_body!$A$3:$A$130,0),MATCH(Tabulka!M$2,Přehled_body!$E$1:$ED$1,0)),)="",,IF(IFERROR(INDEX(Přehled_body!$E$3:$ED$130,MATCH(Tabulka!$AI24,Přehled_body!$A$3:$A$130,0),MATCH(Tabulka!M$2,Přehled_body!$E$1:$ED$1,0)),)=0,0.00000000001,IFERROR(INDEX(Přehled_body!$E$3:$ED$130,MATCH(Tabulka!$AI24,Přehled_body!$A$3:$A$130,0),MATCH(Tabulka!M$2,Přehled_body!$E$1:$ED$1,0)),)))</f>
        <v>9.9999999999999994E-12</v>
      </c>
      <c r="N24" s="138">
        <f>IF(IFERROR(INDEX(Přehled_body!$E$3:$ED$130,MATCH(Tabulka!$AI24,Přehled_body!$A$3:$A$130,0),MATCH(Tabulka!N$2,Přehled_body!$E$1:$ED$1,0)),)="",,IF(IFERROR(INDEX(Přehled_body!$E$3:$ED$130,MATCH(Tabulka!$AI24,Přehled_body!$A$3:$A$130,0),MATCH(Tabulka!N$2,Přehled_body!$E$1:$ED$1,0)),)=0,0.00000000001,IFERROR(INDEX(Přehled_body!$E$3:$ED$130,MATCH(Tabulka!$AI24,Přehled_body!$A$3:$A$130,0),MATCH(Tabulka!N$2,Přehled_body!$E$1:$ED$1,0)),)))</f>
        <v>1</v>
      </c>
      <c r="O24" s="138">
        <f>IF(IFERROR(INDEX(Přehled_body!$E$3:$ED$130,MATCH(Tabulka!$AI24,Přehled_body!$A$3:$A$130,0),MATCH(Tabulka!O$2,Přehled_body!$E$1:$ED$1,0)),)="",,IF(IFERROR(INDEX(Přehled_body!$E$3:$ED$130,MATCH(Tabulka!$AI24,Přehled_body!$A$3:$A$130,0),MATCH(Tabulka!O$2,Přehled_body!$E$1:$ED$1,0)),)=0,0.00000000001,IFERROR(INDEX(Přehled_body!$E$3:$ED$130,MATCH(Tabulka!$AI24,Přehled_body!$A$3:$A$130,0),MATCH(Tabulka!O$2,Přehled_body!$E$1:$ED$1,0)),)))</f>
        <v>0</v>
      </c>
      <c r="P24" s="138">
        <f>IF(IFERROR(INDEX(Přehled_body!$E$3:$ED$130,MATCH(Tabulka!$AI24,Přehled_body!$A$3:$A$130,0),MATCH(Tabulka!P$2,Přehled_body!$E$1:$ED$1,0)),)="",,IF(IFERROR(INDEX(Přehled_body!$E$3:$ED$130,MATCH(Tabulka!$AI24,Přehled_body!$A$3:$A$130,0),MATCH(Tabulka!P$2,Přehled_body!$E$1:$ED$1,0)),)=0,0.00000000001,IFERROR(INDEX(Přehled_body!$E$3:$ED$130,MATCH(Tabulka!$AI24,Přehled_body!$A$3:$A$130,0),MATCH(Tabulka!P$2,Přehled_body!$E$1:$ED$1,0)),)))</f>
        <v>0</v>
      </c>
      <c r="Q24" s="138">
        <f>IF(IFERROR(INDEX(Přehled_body!$E$3:$ED$130,MATCH(Tabulka!$AI24,Přehled_body!$A$3:$A$130,0),MATCH(Tabulka!Q$2,Přehled_body!$E$1:$ED$1,0)),)="",,IF(IFERROR(INDEX(Přehled_body!$E$3:$ED$130,MATCH(Tabulka!$AI24,Přehled_body!$A$3:$A$130,0),MATCH(Tabulka!Q$2,Přehled_body!$E$1:$ED$1,0)),)=0,0.00000000001,IFERROR(INDEX(Přehled_body!$E$3:$ED$130,MATCH(Tabulka!$AI24,Přehled_body!$A$3:$A$130,0),MATCH(Tabulka!Q$2,Přehled_body!$E$1:$ED$1,0)),)))</f>
        <v>0</v>
      </c>
      <c r="R24" s="138">
        <f>IF(IFERROR(INDEX(Přehled_body!$E$3:$ED$130,MATCH(Tabulka!$AI24,Přehled_body!$A$3:$A$130,0),MATCH(Tabulka!R$2,Přehled_body!$E$1:$ED$1,0)),)="",,IF(IFERROR(INDEX(Přehled_body!$E$3:$ED$130,MATCH(Tabulka!$AI24,Přehled_body!$A$3:$A$130,0),MATCH(Tabulka!R$2,Přehled_body!$E$1:$ED$1,0)),)=0,0.00000000001,IFERROR(INDEX(Přehled_body!$E$3:$ED$130,MATCH(Tabulka!$AI24,Přehled_body!$A$3:$A$130,0),MATCH(Tabulka!R$2,Přehled_body!$E$1:$ED$1,0)),)))</f>
        <v>0</v>
      </c>
      <c r="S24" s="138">
        <f>IF(IFERROR(INDEX(Přehled_body!$E$3:$ED$130,MATCH(Tabulka!$AI24,Přehled_body!$A$3:$A$130,0),MATCH(Tabulka!S$2,Přehled_body!$E$1:$ED$1,0)),)="",,IF(IFERROR(INDEX(Přehled_body!$E$3:$ED$130,MATCH(Tabulka!$AI24,Přehled_body!$A$3:$A$130,0),MATCH(Tabulka!S$2,Přehled_body!$E$1:$ED$1,0)),)=0,0.00000000001,IFERROR(INDEX(Přehled_body!$E$3:$ED$130,MATCH(Tabulka!$AI24,Přehled_body!$A$3:$A$130,0),MATCH(Tabulka!S$2,Přehled_body!$E$1:$ED$1,0)),)))</f>
        <v>0</v>
      </c>
      <c r="T24" s="138">
        <f>IF(IFERROR(INDEX(Přehled_body!$E$3:$ED$130,MATCH(Tabulka!$AI24,Přehled_body!$A$3:$A$130,0),MATCH(Tabulka!T$2,Přehled_body!$E$1:$ED$1,0)),)="",,IF(IFERROR(INDEX(Přehled_body!$E$3:$ED$130,MATCH(Tabulka!$AI24,Přehled_body!$A$3:$A$130,0),MATCH(Tabulka!T$2,Přehled_body!$E$1:$ED$1,0)),)=0,0.00000000001,IFERROR(INDEX(Přehled_body!$E$3:$ED$130,MATCH(Tabulka!$AI24,Přehled_body!$A$3:$A$130,0),MATCH(Tabulka!T$2,Přehled_body!$E$1:$ED$1,0)),)))</f>
        <v>0</v>
      </c>
      <c r="U24" s="138">
        <f>IF(IFERROR(INDEX(Přehled_body!$E$3:$ED$130,MATCH(Tabulka!$AI24,Přehled_body!$A$3:$A$130,0),MATCH(Tabulka!U$2,Přehled_body!$E$1:$ED$1,0)),)="",,IF(IFERROR(INDEX(Přehled_body!$E$3:$ED$130,MATCH(Tabulka!$AI24,Přehled_body!$A$3:$A$130,0),MATCH(Tabulka!U$2,Přehled_body!$E$1:$ED$1,0)),)=0,0.00000000001,IFERROR(INDEX(Přehled_body!$E$3:$ED$130,MATCH(Tabulka!$AI24,Přehled_body!$A$3:$A$130,0),MATCH(Tabulka!U$2,Přehled_body!$E$1:$ED$1,0)),)))</f>
        <v>0</v>
      </c>
      <c r="V24" s="138">
        <f>IF(IFERROR(INDEX(Přehled_body!$E$3:$ED$130,MATCH(Tabulka!$AI24,Přehled_body!$A$3:$A$130,0),MATCH(Tabulka!V$2,Přehled_body!$E$1:$ED$1,0)),)="",,IF(IFERROR(INDEX(Přehled_body!$E$3:$ED$130,MATCH(Tabulka!$AI24,Přehled_body!$A$3:$A$130,0),MATCH(Tabulka!V$2,Přehled_body!$E$1:$ED$1,0)),)=0,0.00000000001,IFERROR(INDEX(Přehled_body!$E$3:$ED$130,MATCH(Tabulka!$AI24,Přehled_body!$A$3:$A$130,0),MATCH(Tabulka!V$2,Přehled_body!$E$1:$ED$1,0)),)))</f>
        <v>0</v>
      </c>
      <c r="W24" s="138">
        <f>IF(IFERROR(INDEX(Přehled_body!$E$3:$ED$130,MATCH(Tabulka!$AI24,Přehled_body!$A$3:$A$130,0),MATCH(Tabulka!W$2,Přehled_body!$E$1:$ED$1,0)),)="",,IF(IFERROR(INDEX(Přehled_body!$E$3:$ED$130,MATCH(Tabulka!$AI24,Přehled_body!$A$3:$A$130,0),MATCH(Tabulka!W$2,Přehled_body!$E$1:$ED$1,0)),)=0,0.00000000001,IFERROR(INDEX(Přehled_body!$E$3:$ED$130,MATCH(Tabulka!$AI24,Přehled_body!$A$3:$A$130,0),MATCH(Tabulka!W$2,Přehled_body!$E$1:$ED$1,0)),)))</f>
        <v>0</v>
      </c>
      <c r="X24" s="138">
        <f>IF(IFERROR(INDEX(Přehled_body!$E$3:$ED$130,MATCH(Tabulka!$AI24,Přehled_body!$A$3:$A$130,0),MATCH(Tabulka!X$2,Přehled_body!$E$1:$ED$1,0)),)="",,IF(IFERROR(INDEX(Přehled_body!$E$3:$ED$130,MATCH(Tabulka!$AI24,Přehled_body!$A$3:$A$130,0),MATCH(Tabulka!X$2,Přehled_body!$E$1:$ED$1,0)),)=0,0.00000000001,IFERROR(INDEX(Přehled_body!$E$3:$ED$130,MATCH(Tabulka!$AI24,Přehled_body!$A$3:$A$130,0),MATCH(Tabulka!X$2,Přehled_body!$E$1:$ED$1,0)),)))</f>
        <v>0</v>
      </c>
      <c r="Y24" s="138">
        <f>IF(IFERROR(INDEX(Přehled_body!$E$3:$ED$130,MATCH(Tabulka!$AI24,Přehled_body!$A$3:$A$130,0),MATCH(Tabulka!Y$2,Přehled_body!$E$1:$ED$1,0)),)="",,IF(IFERROR(INDEX(Přehled_body!$E$3:$ED$130,MATCH(Tabulka!$AI24,Přehled_body!$A$3:$A$130,0),MATCH(Tabulka!Y$2,Přehled_body!$E$1:$ED$1,0)),)=0,0.00000000001,IFERROR(INDEX(Přehled_body!$E$3:$ED$130,MATCH(Tabulka!$AI24,Přehled_body!$A$3:$A$130,0),MATCH(Tabulka!Y$2,Přehled_body!$E$1:$ED$1,0)),)))</f>
        <v>0</v>
      </c>
      <c r="Z24" s="138">
        <f>IF(IFERROR(INDEX(Přehled_body!$E$3:$ED$130,MATCH(Tabulka!$AI24,Přehled_body!$A$3:$A$130,0),MATCH(Tabulka!Z$2,Přehled_body!$E$1:$ED$1,0)),)="",,IF(IFERROR(INDEX(Přehled_body!$E$3:$ED$130,MATCH(Tabulka!$AI24,Přehled_body!$A$3:$A$130,0),MATCH(Tabulka!Z$2,Přehled_body!$E$1:$ED$1,0)),)=0,0.00000000001,IFERROR(INDEX(Přehled_body!$E$3:$ED$130,MATCH(Tabulka!$AI24,Přehled_body!$A$3:$A$130,0),MATCH(Tabulka!Z$2,Přehled_body!$E$1:$ED$1,0)),)))</f>
        <v>0</v>
      </c>
      <c r="AA24" s="138">
        <f>IF(IFERROR(INDEX(Přehled_body!$E$3:$ED$130,MATCH(Tabulka!$AI24,Přehled_body!$A$3:$A$130,0),MATCH(Tabulka!AA$2,Přehled_body!$E$1:$ED$1,0)),)="",,IF(IFERROR(INDEX(Přehled_body!$E$3:$ED$130,MATCH(Tabulka!$AI24,Přehled_body!$A$3:$A$130,0),MATCH(Tabulka!AA$2,Přehled_body!$E$1:$ED$1,0)),)=0,0.00000000001,IFERROR(INDEX(Přehled_body!$E$3:$ED$130,MATCH(Tabulka!$AI24,Přehled_body!$A$3:$A$130,0),MATCH(Tabulka!AA$2,Přehled_body!$E$1:$ED$1,0)),)))</f>
        <v>0</v>
      </c>
      <c r="AB24" s="138">
        <f>IF(IFERROR(INDEX(Přehled_body!$E$3:$ED$130,MATCH(Tabulka!$AI24,Přehled_body!$A$3:$A$130,0),MATCH(Tabulka!AB$2,Přehled_body!$E$1:$ED$1,0)),)="",,IF(IFERROR(INDEX(Přehled_body!$E$3:$ED$130,MATCH(Tabulka!$AI24,Přehled_body!$A$3:$A$130,0),MATCH(Tabulka!AB$2,Přehled_body!$E$1:$ED$1,0)),)=0,0.00000000001,IFERROR(INDEX(Přehled_body!$E$3:$ED$130,MATCH(Tabulka!$AI24,Přehled_body!$A$3:$A$130,0),MATCH(Tabulka!AB$2,Přehled_body!$E$1:$ED$1,0)),)))</f>
        <v>0</v>
      </c>
      <c r="AC24" s="138">
        <f>IF(IFERROR(INDEX(Přehled_body!$E$3:$ED$130,MATCH(Tabulka!$AI24,Přehled_body!$A$3:$A$130,0),MATCH(Tabulka!AC$2,Přehled_body!$E$1:$ED$1,0)),)="",,IF(IFERROR(INDEX(Přehled_body!$E$3:$ED$130,MATCH(Tabulka!$AI24,Přehled_body!$A$3:$A$130,0),MATCH(Tabulka!AC$2,Přehled_body!$E$1:$ED$1,0)),)=0,0.00000000001,IFERROR(INDEX(Přehled_body!$E$3:$ED$130,MATCH(Tabulka!$AI24,Přehled_body!$A$3:$A$130,0),MATCH(Tabulka!AC$2,Přehled_body!$E$1:$ED$1,0)),)))</f>
        <v>0</v>
      </c>
      <c r="AD24" s="138">
        <f>IF(IFERROR(INDEX(Přehled_body!$E$3:$ED$130,MATCH(Tabulka!$AI24,Přehled_body!$A$3:$A$130,0),MATCH(Tabulka!AD$2,Přehled_body!$E$1:$ED$1,0)),)="",,IF(IFERROR(INDEX(Přehled_body!$E$3:$ED$130,MATCH(Tabulka!$AI24,Přehled_body!$A$3:$A$130,0),MATCH(Tabulka!AD$2,Přehled_body!$E$1:$ED$1,0)),)=0,0.00000000001,IFERROR(INDEX(Přehled_body!$E$3:$ED$130,MATCH(Tabulka!$AI24,Přehled_body!$A$3:$A$130,0),MATCH(Tabulka!AD$2,Přehled_body!$E$1:$ED$1,0)),)))</f>
        <v>0</v>
      </c>
      <c r="AE24" s="71">
        <f>IF(SUM($D$24:$AD$28)&lt;1,-90000,SUM(D24:AD24))</f>
        <v>14.00000000002</v>
      </c>
      <c r="AF24" s="72"/>
      <c r="AG24" s="8"/>
      <c r="AI24" t="str">
        <f>CONCATENATE($B$25," ",$B$26,C24)</f>
        <v>Milan VeselýVýhry</v>
      </c>
    </row>
    <row r="25" spans="1:35" ht="13.8">
      <c r="A25" s="64" t="str">
        <f>CONCATENATE(B25," ",B26)</f>
        <v>Milan Veselý</v>
      </c>
      <c r="B25" s="70" t="s">
        <v>15</v>
      </c>
      <c r="C25" s="73" t="s">
        <v>24</v>
      </c>
      <c r="D25" s="111">
        <f>IF(IFERROR(INDEX(Přehled_body!$E$3:$ED$130,MATCH(Tabulka!$AI25,Přehled_body!$A$3:$A$130,0),MATCH(Tabulka!D$2,Přehled_body!$E$1:$ED$1,0)),)="",,IF(IFERROR(INDEX(Přehled_body!$E$3:$ED$130,MATCH(Tabulka!$AI25,Přehled_body!$A$3:$A$130,0),MATCH(Tabulka!D$2,Přehled_body!$E$1:$ED$1,0)),)=0,0.00000000001,IFERROR(INDEX(Přehled_body!$E$3:$ED$130,MATCH(Tabulka!$AI25,Přehled_body!$A$3:$A$130,0),MATCH(Tabulka!D$2,Přehled_body!$E$1:$ED$1,0)),)))</f>
        <v>9.9999999999999994E-12</v>
      </c>
      <c r="E25" s="111">
        <f>IF(IFERROR(INDEX(Přehled_body!$E$3:$ED$130,MATCH(Tabulka!$AI25,Přehled_body!$A$3:$A$130,0),MATCH(Tabulka!E$2,Přehled_body!$E$1:$ED$1,0)),)="",,IF(IFERROR(INDEX(Přehled_body!$E$3:$ED$130,MATCH(Tabulka!$AI25,Přehled_body!$A$3:$A$130,0),MATCH(Tabulka!E$2,Přehled_body!$E$1:$ED$1,0)),)=0,0.00000000001,IFERROR(INDEX(Přehled_body!$E$3:$ED$130,MATCH(Tabulka!$AI25,Přehled_body!$A$3:$A$130,0),MATCH(Tabulka!E$2,Přehled_body!$E$1:$ED$1,0)),)))</f>
        <v>9.9999999999999994E-12</v>
      </c>
      <c r="F25" s="111">
        <f>IF(IFERROR(INDEX(Přehled_body!$E$3:$ED$130,MATCH(Tabulka!$AI25,Přehled_body!$A$3:$A$130,0),MATCH(Tabulka!F$2,Přehled_body!$E$1:$ED$1,0)),)="",,IF(IFERROR(INDEX(Přehled_body!$E$3:$ED$130,MATCH(Tabulka!$AI25,Přehled_body!$A$3:$A$130,0),MATCH(Tabulka!F$2,Přehled_body!$E$1:$ED$1,0)),)=0,0.00000000001,IFERROR(INDEX(Přehled_body!$E$3:$ED$130,MATCH(Tabulka!$AI25,Přehled_body!$A$3:$A$130,0),MATCH(Tabulka!F$2,Přehled_body!$E$1:$ED$1,0)),)))</f>
        <v>9.9999999999999994E-12</v>
      </c>
      <c r="G25" s="111">
        <f>IF(IFERROR(INDEX(Přehled_body!$E$3:$ED$130,MATCH(Tabulka!$AI25,Přehled_body!$A$3:$A$130,0),MATCH(Tabulka!G$2,Přehled_body!$E$1:$ED$1,0)),)="",,IF(IFERROR(INDEX(Přehled_body!$E$3:$ED$130,MATCH(Tabulka!$AI25,Přehled_body!$A$3:$A$130,0),MATCH(Tabulka!G$2,Přehled_body!$E$1:$ED$1,0)),)=0,0.00000000001,IFERROR(INDEX(Přehled_body!$E$3:$ED$130,MATCH(Tabulka!$AI25,Přehled_body!$A$3:$A$130,0),MATCH(Tabulka!G$2,Přehled_body!$E$1:$ED$1,0)),)))</f>
        <v>1</v>
      </c>
      <c r="H25" s="111">
        <f>IF(IFERROR(INDEX(Přehled_body!$E$3:$ED$130,MATCH(Tabulka!$AI25,Přehled_body!$A$3:$A$130,0),MATCH(Tabulka!H$2,Přehled_body!$E$1:$ED$1,0)),)="",,IF(IFERROR(INDEX(Přehled_body!$E$3:$ED$130,MATCH(Tabulka!$AI25,Přehled_body!$A$3:$A$130,0),MATCH(Tabulka!H$2,Přehled_body!$E$1:$ED$1,0)),)=0,0.00000000001,IFERROR(INDEX(Přehled_body!$E$3:$ED$130,MATCH(Tabulka!$AI25,Přehled_body!$A$3:$A$130,0),MATCH(Tabulka!H$2,Přehled_body!$E$1:$ED$1,0)),)))</f>
        <v>1</v>
      </c>
      <c r="I25" s="111">
        <f>IF(IFERROR(INDEX(Přehled_body!$E$3:$ED$130,MATCH(Tabulka!$AI25,Přehled_body!$A$3:$A$130,0),MATCH(Tabulka!I$2,Přehled_body!$E$1:$ED$1,0)),)="",,IF(IFERROR(INDEX(Přehled_body!$E$3:$ED$130,MATCH(Tabulka!$AI25,Přehled_body!$A$3:$A$130,0),MATCH(Tabulka!I$2,Přehled_body!$E$1:$ED$1,0)),)=0,0.00000000001,IFERROR(INDEX(Přehled_body!$E$3:$ED$130,MATCH(Tabulka!$AI25,Přehled_body!$A$3:$A$130,0),MATCH(Tabulka!I$2,Přehled_body!$E$1:$ED$1,0)),)))</f>
        <v>9.9999999999999994E-12</v>
      </c>
      <c r="J25" s="111">
        <f>IF(IFERROR(INDEX(Přehled_body!$E$3:$ED$130,MATCH(Tabulka!$AI25,Přehled_body!$A$3:$A$130,0),MATCH(Tabulka!J$2,Přehled_body!$E$1:$ED$1,0)),)="",,IF(IFERROR(INDEX(Přehled_body!$E$3:$ED$130,MATCH(Tabulka!$AI25,Přehled_body!$A$3:$A$130,0),MATCH(Tabulka!J$2,Přehled_body!$E$1:$ED$1,0)),)=0,0.00000000001,IFERROR(INDEX(Přehled_body!$E$3:$ED$130,MATCH(Tabulka!$AI25,Přehled_body!$A$3:$A$130,0),MATCH(Tabulka!J$2,Přehled_body!$E$1:$ED$1,0)),)))</f>
        <v>9.9999999999999994E-12</v>
      </c>
      <c r="K25" s="111">
        <f>IF(IFERROR(INDEX(Přehled_body!$E$3:$ED$130,MATCH(Tabulka!$AI25,Přehled_body!$A$3:$A$130,0),MATCH(Tabulka!K$2,Přehled_body!$E$1:$ED$1,0)),)="",,IF(IFERROR(INDEX(Přehled_body!$E$3:$ED$130,MATCH(Tabulka!$AI25,Přehled_body!$A$3:$A$130,0),MATCH(Tabulka!K$2,Přehled_body!$E$1:$ED$1,0)),)=0,0.00000000001,IFERROR(INDEX(Přehled_body!$E$3:$ED$130,MATCH(Tabulka!$AI25,Přehled_body!$A$3:$A$130,0),MATCH(Tabulka!K$2,Přehled_body!$E$1:$ED$1,0)),)))</f>
        <v>0</v>
      </c>
      <c r="L25" s="111">
        <f>IF(IFERROR(INDEX(Přehled_body!$E$3:$ED$130,MATCH(Tabulka!$AI25,Přehled_body!$A$3:$A$130,0),MATCH(Tabulka!L$2,Přehled_body!$E$1:$ED$1,0)),)="",,IF(IFERROR(INDEX(Přehled_body!$E$3:$ED$130,MATCH(Tabulka!$AI25,Přehled_body!$A$3:$A$130,0),MATCH(Tabulka!L$2,Přehled_body!$E$1:$ED$1,0)),)=0,0.00000000001,IFERROR(INDEX(Přehled_body!$E$3:$ED$130,MATCH(Tabulka!$AI25,Přehled_body!$A$3:$A$130,0),MATCH(Tabulka!L$2,Přehled_body!$E$1:$ED$1,0)),)))</f>
        <v>9.9999999999999994E-12</v>
      </c>
      <c r="M25" s="111">
        <f>IF(IFERROR(INDEX(Přehled_body!$E$3:$ED$130,MATCH(Tabulka!$AI25,Přehled_body!$A$3:$A$130,0),MATCH(Tabulka!M$2,Přehled_body!$E$1:$ED$1,0)),)="",,IF(IFERROR(INDEX(Přehled_body!$E$3:$ED$130,MATCH(Tabulka!$AI25,Přehled_body!$A$3:$A$130,0),MATCH(Tabulka!M$2,Přehled_body!$E$1:$ED$1,0)),)=0,0.00000000001,IFERROR(INDEX(Přehled_body!$E$3:$ED$130,MATCH(Tabulka!$AI25,Přehled_body!$A$3:$A$130,0),MATCH(Tabulka!M$2,Přehled_body!$E$1:$ED$1,0)),)))</f>
        <v>1</v>
      </c>
      <c r="N25" s="111">
        <f>IF(IFERROR(INDEX(Přehled_body!$E$3:$ED$130,MATCH(Tabulka!$AI25,Přehled_body!$A$3:$A$130,0),MATCH(Tabulka!N$2,Přehled_body!$E$1:$ED$1,0)),)="",,IF(IFERROR(INDEX(Přehled_body!$E$3:$ED$130,MATCH(Tabulka!$AI25,Přehled_body!$A$3:$A$130,0),MATCH(Tabulka!N$2,Přehled_body!$E$1:$ED$1,0)),)=0,0.00000000001,IFERROR(INDEX(Přehled_body!$E$3:$ED$130,MATCH(Tabulka!$AI25,Přehled_body!$A$3:$A$130,0),MATCH(Tabulka!N$2,Přehled_body!$E$1:$ED$1,0)),)))</f>
        <v>9.9999999999999994E-12</v>
      </c>
      <c r="O25" s="111">
        <f>IF(IFERROR(INDEX(Přehled_body!$E$3:$ED$130,MATCH(Tabulka!$AI25,Přehled_body!$A$3:$A$130,0),MATCH(Tabulka!O$2,Přehled_body!$E$1:$ED$1,0)),)="",,IF(IFERROR(INDEX(Přehled_body!$E$3:$ED$130,MATCH(Tabulka!$AI25,Přehled_body!$A$3:$A$130,0),MATCH(Tabulka!O$2,Přehled_body!$E$1:$ED$1,0)),)=0,0.00000000001,IFERROR(INDEX(Přehled_body!$E$3:$ED$130,MATCH(Tabulka!$AI25,Přehled_body!$A$3:$A$130,0),MATCH(Tabulka!O$2,Přehled_body!$E$1:$ED$1,0)),)))</f>
        <v>0</v>
      </c>
      <c r="P25" s="111">
        <f>IF(IFERROR(INDEX(Přehled_body!$E$3:$ED$130,MATCH(Tabulka!$AI25,Přehled_body!$A$3:$A$130,0),MATCH(Tabulka!P$2,Přehled_body!$E$1:$ED$1,0)),)="",,IF(IFERROR(INDEX(Přehled_body!$E$3:$ED$130,MATCH(Tabulka!$AI25,Přehled_body!$A$3:$A$130,0),MATCH(Tabulka!P$2,Přehled_body!$E$1:$ED$1,0)),)=0,0.00000000001,IFERROR(INDEX(Přehled_body!$E$3:$ED$130,MATCH(Tabulka!$AI25,Přehled_body!$A$3:$A$130,0),MATCH(Tabulka!P$2,Přehled_body!$E$1:$ED$1,0)),)))</f>
        <v>0</v>
      </c>
      <c r="Q25" s="111">
        <f>IF(IFERROR(INDEX(Přehled_body!$E$3:$ED$130,MATCH(Tabulka!$AI25,Přehled_body!$A$3:$A$130,0),MATCH(Tabulka!Q$2,Přehled_body!$E$1:$ED$1,0)),)="",,IF(IFERROR(INDEX(Přehled_body!$E$3:$ED$130,MATCH(Tabulka!$AI25,Přehled_body!$A$3:$A$130,0),MATCH(Tabulka!Q$2,Přehled_body!$E$1:$ED$1,0)),)=0,0.00000000001,IFERROR(INDEX(Přehled_body!$E$3:$ED$130,MATCH(Tabulka!$AI25,Přehled_body!$A$3:$A$130,0),MATCH(Tabulka!Q$2,Přehled_body!$E$1:$ED$1,0)),)))</f>
        <v>0</v>
      </c>
      <c r="R25" s="111">
        <f>IF(IFERROR(INDEX(Přehled_body!$E$3:$ED$130,MATCH(Tabulka!$AI25,Přehled_body!$A$3:$A$130,0),MATCH(Tabulka!R$2,Přehled_body!$E$1:$ED$1,0)),)="",,IF(IFERROR(INDEX(Přehled_body!$E$3:$ED$130,MATCH(Tabulka!$AI25,Přehled_body!$A$3:$A$130,0),MATCH(Tabulka!R$2,Přehled_body!$E$1:$ED$1,0)),)=0,0.00000000001,IFERROR(INDEX(Přehled_body!$E$3:$ED$130,MATCH(Tabulka!$AI25,Přehled_body!$A$3:$A$130,0),MATCH(Tabulka!R$2,Přehled_body!$E$1:$ED$1,0)),)))</f>
        <v>0</v>
      </c>
      <c r="S25" s="111">
        <f>IF(IFERROR(INDEX(Přehled_body!$E$3:$ED$130,MATCH(Tabulka!$AI25,Přehled_body!$A$3:$A$130,0),MATCH(Tabulka!S$2,Přehled_body!$E$1:$ED$1,0)),)="",,IF(IFERROR(INDEX(Přehled_body!$E$3:$ED$130,MATCH(Tabulka!$AI25,Přehled_body!$A$3:$A$130,0),MATCH(Tabulka!S$2,Přehled_body!$E$1:$ED$1,0)),)=0,0.00000000001,IFERROR(INDEX(Přehled_body!$E$3:$ED$130,MATCH(Tabulka!$AI25,Přehled_body!$A$3:$A$130,0),MATCH(Tabulka!S$2,Přehled_body!$E$1:$ED$1,0)),)))</f>
        <v>0</v>
      </c>
      <c r="T25" s="111">
        <f>IF(IFERROR(INDEX(Přehled_body!$E$3:$ED$130,MATCH(Tabulka!$AI25,Přehled_body!$A$3:$A$130,0),MATCH(Tabulka!T$2,Přehled_body!$E$1:$ED$1,0)),)="",,IF(IFERROR(INDEX(Přehled_body!$E$3:$ED$130,MATCH(Tabulka!$AI25,Přehled_body!$A$3:$A$130,0),MATCH(Tabulka!T$2,Přehled_body!$E$1:$ED$1,0)),)=0,0.00000000001,IFERROR(INDEX(Přehled_body!$E$3:$ED$130,MATCH(Tabulka!$AI25,Přehled_body!$A$3:$A$130,0),MATCH(Tabulka!T$2,Přehled_body!$E$1:$ED$1,0)),)))</f>
        <v>0</v>
      </c>
      <c r="U25" s="111">
        <f>IF(IFERROR(INDEX(Přehled_body!$E$3:$ED$130,MATCH(Tabulka!$AI25,Přehled_body!$A$3:$A$130,0),MATCH(Tabulka!U$2,Přehled_body!$E$1:$ED$1,0)),)="",,IF(IFERROR(INDEX(Přehled_body!$E$3:$ED$130,MATCH(Tabulka!$AI25,Přehled_body!$A$3:$A$130,0),MATCH(Tabulka!U$2,Přehled_body!$E$1:$ED$1,0)),)=0,0.00000000001,IFERROR(INDEX(Přehled_body!$E$3:$ED$130,MATCH(Tabulka!$AI25,Přehled_body!$A$3:$A$130,0),MATCH(Tabulka!U$2,Přehled_body!$E$1:$ED$1,0)),)))</f>
        <v>0</v>
      </c>
      <c r="V25" s="111">
        <f>IF(IFERROR(INDEX(Přehled_body!$E$3:$ED$130,MATCH(Tabulka!$AI25,Přehled_body!$A$3:$A$130,0),MATCH(Tabulka!V$2,Přehled_body!$E$1:$ED$1,0)),)="",,IF(IFERROR(INDEX(Přehled_body!$E$3:$ED$130,MATCH(Tabulka!$AI25,Přehled_body!$A$3:$A$130,0),MATCH(Tabulka!V$2,Přehled_body!$E$1:$ED$1,0)),)=0,0.00000000001,IFERROR(INDEX(Přehled_body!$E$3:$ED$130,MATCH(Tabulka!$AI25,Přehled_body!$A$3:$A$130,0),MATCH(Tabulka!V$2,Přehled_body!$E$1:$ED$1,0)),)))</f>
        <v>0</v>
      </c>
      <c r="W25" s="111">
        <f>IF(IFERROR(INDEX(Přehled_body!$E$3:$ED$130,MATCH(Tabulka!$AI25,Přehled_body!$A$3:$A$130,0),MATCH(Tabulka!W$2,Přehled_body!$E$1:$ED$1,0)),)="",,IF(IFERROR(INDEX(Přehled_body!$E$3:$ED$130,MATCH(Tabulka!$AI25,Přehled_body!$A$3:$A$130,0),MATCH(Tabulka!W$2,Přehled_body!$E$1:$ED$1,0)),)=0,0.00000000001,IFERROR(INDEX(Přehled_body!$E$3:$ED$130,MATCH(Tabulka!$AI25,Přehled_body!$A$3:$A$130,0),MATCH(Tabulka!W$2,Přehled_body!$E$1:$ED$1,0)),)))</f>
        <v>0</v>
      </c>
      <c r="X25" s="111">
        <f>IF(IFERROR(INDEX(Přehled_body!$E$3:$ED$130,MATCH(Tabulka!$AI25,Přehled_body!$A$3:$A$130,0),MATCH(Tabulka!X$2,Přehled_body!$E$1:$ED$1,0)),)="",,IF(IFERROR(INDEX(Přehled_body!$E$3:$ED$130,MATCH(Tabulka!$AI25,Přehled_body!$A$3:$A$130,0),MATCH(Tabulka!X$2,Přehled_body!$E$1:$ED$1,0)),)=0,0.00000000001,IFERROR(INDEX(Přehled_body!$E$3:$ED$130,MATCH(Tabulka!$AI25,Přehled_body!$A$3:$A$130,0),MATCH(Tabulka!X$2,Přehled_body!$E$1:$ED$1,0)),)))</f>
        <v>0</v>
      </c>
      <c r="Y25" s="111">
        <f>IF(IFERROR(INDEX(Přehled_body!$E$3:$ED$130,MATCH(Tabulka!$AI25,Přehled_body!$A$3:$A$130,0),MATCH(Tabulka!Y$2,Přehled_body!$E$1:$ED$1,0)),)="",,IF(IFERROR(INDEX(Přehled_body!$E$3:$ED$130,MATCH(Tabulka!$AI25,Přehled_body!$A$3:$A$130,0),MATCH(Tabulka!Y$2,Přehled_body!$E$1:$ED$1,0)),)=0,0.00000000001,IFERROR(INDEX(Přehled_body!$E$3:$ED$130,MATCH(Tabulka!$AI25,Přehled_body!$A$3:$A$130,0),MATCH(Tabulka!Y$2,Přehled_body!$E$1:$ED$1,0)),)))</f>
        <v>0</v>
      </c>
      <c r="Z25" s="111">
        <f>IF(IFERROR(INDEX(Přehled_body!$E$3:$ED$130,MATCH(Tabulka!$AI25,Přehled_body!$A$3:$A$130,0),MATCH(Tabulka!Z$2,Přehled_body!$E$1:$ED$1,0)),)="",,IF(IFERROR(INDEX(Přehled_body!$E$3:$ED$130,MATCH(Tabulka!$AI25,Přehled_body!$A$3:$A$130,0),MATCH(Tabulka!Z$2,Přehled_body!$E$1:$ED$1,0)),)=0,0.00000000001,IFERROR(INDEX(Přehled_body!$E$3:$ED$130,MATCH(Tabulka!$AI25,Přehled_body!$A$3:$A$130,0),MATCH(Tabulka!Z$2,Přehled_body!$E$1:$ED$1,0)),)))</f>
        <v>0</v>
      </c>
      <c r="AA25" s="111">
        <f>IF(IFERROR(INDEX(Přehled_body!$E$3:$ED$130,MATCH(Tabulka!$AI25,Přehled_body!$A$3:$A$130,0),MATCH(Tabulka!AA$2,Přehled_body!$E$1:$ED$1,0)),)="",,IF(IFERROR(INDEX(Přehled_body!$E$3:$ED$130,MATCH(Tabulka!$AI25,Přehled_body!$A$3:$A$130,0),MATCH(Tabulka!AA$2,Přehled_body!$E$1:$ED$1,0)),)=0,0.00000000001,IFERROR(INDEX(Přehled_body!$E$3:$ED$130,MATCH(Tabulka!$AI25,Přehled_body!$A$3:$A$130,0),MATCH(Tabulka!AA$2,Přehled_body!$E$1:$ED$1,0)),)))</f>
        <v>0</v>
      </c>
      <c r="AB25" s="111">
        <f>IF(IFERROR(INDEX(Přehled_body!$E$3:$ED$130,MATCH(Tabulka!$AI25,Přehled_body!$A$3:$A$130,0),MATCH(Tabulka!AB$2,Přehled_body!$E$1:$ED$1,0)),)="",,IF(IFERROR(INDEX(Přehled_body!$E$3:$ED$130,MATCH(Tabulka!$AI25,Přehled_body!$A$3:$A$130,0),MATCH(Tabulka!AB$2,Přehled_body!$E$1:$ED$1,0)),)=0,0.00000000001,IFERROR(INDEX(Přehled_body!$E$3:$ED$130,MATCH(Tabulka!$AI25,Přehled_body!$A$3:$A$130,0),MATCH(Tabulka!AB$2,Přehled_body!$E$1:$ED$1,0)),)))</f>
        <v>0</v>
      </c>
      <c r="AC25" s="111">
        <f>IF(IFERROR(INDEX(Přehled_body!$E$3:$ED$130,MATCH(Tabulka!$AI25,Přehled_body!$A$3:$A$130,0),MATCH(Tabulka!AC$2,Přehled_body!$E$1:$ED$1,0)),)="",,IF(IFERROR(INDEX(Přehled_body!$E$3:$ED$130,MATCH(Tabulka!$AI25,Přehled_body!$A$3:$A$130,0),MATCH(Tabulka!AC$2,Přehled_body!$E$1:$ED$1,0)),)=0,0.00000000001,IFERROR(INDEX(Přehled_body!$E$3:$ED$130,MATCH(Tabulka!$AI25,Přehled_body!$A$3:$A$130,0),MATCH(Tabulka!AC$2,Přehled_body!$E$1:$ED$1,0)),)))</f>
        <v>0</v>
      </c>
      <c r="AD25" s="111">
        <f>IF(IFERROR(INDEX(Přehled_body!$E$3:$ED$130,MATCH(Tabulka!$AI25,Přehled_body!$A$3:$A$130,0),MATCH(Tabulka!AD$2,Přehled_body!$E$1:$ED$1,0)),)="",,IF(IFERROR(INDEX(Přehled_body!$E$3:$ED$130,MATCH(Tabulka!$AI25,Přehled_body!$A$3:$A$130,0),MATCH(Tabulka!AD$2,Přehled_body!$E$1:$ED$1,0)),)=0,0.00000000001,IFERROR(INDEX(Přehled_body!$E$3:$ED$130,MATCH(Tabulka!$AI25,Přehled_body!$A$3:$A$130,0),MATCH(Tabulka!AD$2,Přehled_body!$E$1:$ED$1,0)),)))</f>
        <v>0</v>
      </c>
      <c r="AE25" s="74">
        <f>IF(SUM($D$24:$AD$28)&lt;1,-90000,SUM(D25:AD25))</f>
        <v>3.00000000007</v>
      </c>
      <c r="AF25" s="140">
        <f>IF(AE28&gt;0.9,SUM(AE24-AE25)+0.00000001,0)</f>
        <v>11.00000000995</v>
      </c>
      <c r="AG25" s="8"/>
      <c r="AI25" t="str">
        <f>CONCATENATE($B$25," ",$B$26,C25)</f>
        <v>Milan VeselýProhry</v>
      </c>
    </row>
    <row r="26" spans="1:35" ht="13.8">
      <c r="A26" s="64" t="str">
        <f>CONCATENATE(B26," ",B25)</f>
        <v>Veselý Milan</v>
      </c>
      <c r="B26" s="70" t="s">
        <v>16</v>
      </c>
      <c r="C26" s="73" t="s">
        <v>39</v>
      </c>
      <c r="D26" s="111">
        <f>IF(IFERROR(INDEX(Přehled_body!$E$3:$ED$130,MATCH(Tabulka!$AI26,Přehled_body!$A$3:$A$130,0),MATCH(Tabulka!D$2,Přehled_body!$E$1:$ED$1,0)),)="",,IF(IFERROR(INDEX(Přehled_body!$E$3:$ED$130,MATCH(Tabulka!$AI26,Přehled_body!$A$3:$A$130,0),MATCH(Tabulka!D$2,Přehled_body!$E$1:$ED$1,0)),)=0,0.00000000001,IFERROR(INDEX(Přehled_body!$E$3:$ED$130,MATCH(Tabulka!$AI26,Přehled_body!$A$3:$A$130,0),MATCH(Tabulka!D$2,Přehled_body!$E$1:$ED$1,0)),)))</f>
        <v>9.9999999999999994E-12</v>
      </c>
      <c r="E26" s="111">
        <f>IF(IFERROR(INDEX(Přehled_body!$E$3:$ED$130,MATCH(Tabulka!$AI26,Přehled_body!$A$3:$A$130,0),MATCH(Tabulka!E$2,Přehled_body!$E$1:$ED$1,0)),)="",,IF(IFERROR(INDEX(Přehled_body!$E$3:$ED$130,MATCH(Tabulka!$AI26,Přehled_body!$A$3:$A$130,0),MATCH(Tabulka!E$2,Přehled_body!$E$1:$ED$1,0)),)=0,0.00000000001,IFERROR(INDEX(Přehled_body!$E$3:$ED$130,MATCH(Tabulka!$AI26,Přehled_body!$A$3:$A$130,0),MATCH(Tabulka!E$2,Přehled_body!$E$1:$ED$1,0)),)))</f>
        <v>9.9999999999999994E-12</v>
      </c>
      <c r="F26" s="111">
        <f>IF(IFERROR(INDEX(Přehled_body!$E$3:$ED$130,MATCH(Tabulka!$AI26,Přehled_body!$A$3:$A$130,0),MATCH(Tabulka!F$2,Přehled_body!$E$1:$ED$1,0)),)="",,IF(IFERROR(INDEX(Přehled_body!$E$3:$ED$130,MATCH(Tabulka!$AI26,Přehled_body!$A$3:$A$130,0),MATCH(Tabulka!F$2,Přehled_body!$E$1:$ED$1,0)),)=0,0.00000000001,IFERROR(INDEX(Přehled_body!$E$3:$ED$130,MATCH(Tabulka!$AI26,Přehled_body!$A$3:$A$130,0),MATCH(Tabulka!F$2,Přehled_body!$E$1:$ED$1,0)),)))</f>
        <v>9.9999999999999994E-12</v>
      </c>
      <c r="G26" s="111">
        <f>IF(IFERROR(INDEX(Přehled_body!$E$3:$ED$130,MATCH(Tabulka!$AI26,Přehled_body!$A$3:$A$130,0),MATCH(Tabulka!G$2,Přehled_body!$E$1:$ED$1,0)),)="",,IF(IFERROR(INDEX(Přehled_body!$E$3:$ED$130,MATCH(Tabulka!$AI26,Přehled_body!$A$3:$A$130,0),MATCH(Tabulka!G$2,Přehled_body!$E$1:$ED$1,0)),)=0,0.00000000001,IFERROR(INDEX(Přehled_body!$E$3:$ED$130,MATCH(Tabulka!$AI26,Přehled_body!$A$3:$A$130,0),MATCH(Tabulka!G$2,Přehled_body!$E$1:$ED$1,0)),)))</f>
        <v>1</v>
      </c>
      <c r="H26" s="111">
        <f>IF(IFERROR(INDEX(Přehled_body!$E$3:$ED$130,MATCH(Tabulka!$AI26,Přehled_body!$A$3:$A$130,0),MATCH(Tabulka!H$2,Přehled_body!$E$1:$ED$1,0)),)="",,IF(IFERROR(INDEX(Přehled_body!$E$3:$ED$130,MATCH(Tabulka!$AI26,Přehled_body!$A$3:$A$130,0),MATCH(Tabulka!H$2,Přehled_body!$E$1:$ED$1,0)),)=0,0.00000000001,IFERROR(INDEX(Přehled_body!$E$3:$ED$130,MATCH(Tabulka!$AI26,Přehled_body!$A$3:$A$130,0),MATCH(Tabulka!H$2,Přehled_body!$E$1:$ED$1,0)),)))</f>
        <v>1</v>
      </c>
      <c r="I26" s="111">
        <f>IF(IFERROR(INDEX(Přehled_body!$E$3:$ED$130,MATCH(Tabulka!$AI26,Přehled_body!$A$3:$A$130,0),MATCH(Tabulka!I$2,Přehled_body!$E$1:$ED$1,0)),)="",,IF(IFERROR(INDEX(Přehled_body!$E$3:$ED$130,MATCH(Tabulka!$AI26,Přehled_body!$A$3:$A$130,0),MATCH(Tabulka!I$2,Přehled_body!$E$1:$ED$1,0)),)=0,0.00000000001,IFERROR(INDEX(Přehled_body!$E$3:$ED$130,MATCH(Tabulka!$AI26,Přehled_body!$A$3:$A$130,0),MATCH(Tabulka!I$2,Přehled_body!$E$1:$ED$1,0)),)))</f>
        <v>9.9999999999999994E-12</v>
      </c>
      <c r="J26" s="111">
        <f>IF(IFERROR(INDEX(Přehled_body!$E$3:$ED$130,MATCH(Tabulka!$AI26,Přehled_body!$A$3:$A$130,0),MATCH(Tabulka!J$2,Přehled_body!$E$1:$ED$1,0)),)="",,IF(IFERROR(INDEX(Přehled_body!$E$3:$ED$130,MATCH(Tabulka!$AI26,Přehled_body!$A$3:$A$130,0),MATCH(Tabulka!J$2,Přehled_body!$E$1:$ED$1,0)),)=0,0.00000000001,IFERROR(INDEX(Přehled_body!$E$3:$ED$130,MATCH(Tabulka!$AI26,Přehled_body!$A$3:$A$130,0),MATCH(Tabulka!J$2,Přehled_body!$E$1:$ED$1,0)),)))</f>
        <v>9.9999999999999994E-12</v>
      </c>
      <c r="K26" s="111">
        <f>IF(IFERROR(INDEX(Přehled_body!$E$3:$ED$130,MATCH(Tabulka!$AI26,Přehled_body!$A$3:$A$130,0),MATCH(Tabulka!K$2,Přehled_body!$E$1:$ED$1,0)),)="",,IF(IFERROR(INDEX(Přehled_body!$E$3:$ED$130,MATCH(Tabulka!$AI26,Přehled_body!$A$3:$A$130,0),MATCH(Tabulka!K$2,Přehled_body!$E$1:$ED$1,0)),)=0,0.00000000001,IFERROR(INDEX(Přehled_body!$E$3:$ED$130,MATCH(Tabulka!$AI26,Přehled_body!$A$3:$A$130,0),MATCH(Tabulka!K$2,Přehled_body!$E$1:$ED$1,0)),)))</f>
        <v>0</v>
      </c>
      <c r="L26" s="111">
        <f>IF(IFERROR(INDEX(Přehled_body!$E$3:$ED$130,MATCH(Tabulka!$AI26,Přehled_body!$A$3:$A$130,0),MATCH(Tabulka!L$2,Přehled_body!$E$1:$ED$1,0)),)="",,IF(IFERROR(INDEX(Přehled_body!$E$3:$ED$130,MATCH(Tabulka!$AI26,Přehled_body!$A$3:$A$130,0),MATCH(Tabulka!L$2,Přehled_body!$E$1:$ED$1,0)),)=0,0.00000000001,IFERROR(INDEX(Přehled_body!$E$3:$ED$130,MATCH(Tabulka!$AI26,Přehled_body!$A$3:$A$130,0),MATCH(Tabulka!L$2,Přehled_body!$E$1:$ED$1,0)),)))</f>
        <v>9.9999999999999994E-12</v>
      </c>
      <c r="M26" s="111">
        <f>IF(IFERROR(INDEX(Přehled_body!$E$3:$ED$130,MATCH(Tabulka!$AI26,Přehled_body!$A$3:$A$130,0),MATCH(Tabulka!M$2,Přehled_body!$E$1:$ED$1,0)),)="",,IF(IFERROR(INDEX(Přehled_body!$E$3:$ED$130,MATCH(Tabulka!$AI26,Přehled_body!$A$3:$A$130,0),MATCH(Tabulka!M$2,Přehled_body!$E$1:$ED$1,0)),)=0,0.00000000001,IFERROR(INDEX(Přehled_body!$E$3:$ED$130,MATCH(Tabulka!$AI26,Přehled_body!$A$3:$A$130,0),MATCH(Tabulka!M$2,Přehled_body!$E$1:$ED$1,0)),)))</f>
        <v>3</v>
      </c>
      <c r="N26" s="111">
        <f>IF(IFERROR(INDEX(Přehled_body!$E$3:$ED$130,MATCH(Tabulka!$AI26,Přehled_body!$A$3:$A$130,0),MATCH(Tabulka!N$2,Přehled_body!$E$1:$ED$1,0)),)="",,IF(IFERROR(INDEX(Přehled_body!$E$3:$ED$130,MATCH(Tabulka!$AI26,Přehled_body!$A$3:$A$130,0),MATCH(Tabulka!N$2,Přehled_body!$E$1:$ED$1,0)),)=0,0.00000000001,IFERROR(INDEX(Přehled_body!$E$3:$ED$130,MATCH(Tabulka!$AI26,Přehled_body!$A$3:$A$130,0),MATCH(Tabulka!N$2,Přehled_body!$E$1:$ED$1,0)),)))</f>
        <v>9.9999999999999994E-12</v>
      </c>
      <c r="O26" s="111">
        <f>IF(IFERROR(INDEX(Přehled_body!$E$3:$ED$130,MATCH(Tabulka!$AI26,Přehled_body!$A$3:$A$130,0),MATCH(Tabulka!O$2,Přehled_body!$E$1:$ED$1,0)),)="",,IF(IFERROR(INDEX(Přehled_body!$E$3:$ED$130,MATCH(Tabulka!$AI26,Přehled_body!$A$3:$A$130,0),MATCH(Tabulka!O$2,Přehled_body!$E$1:$ED$1,0)),)=0,0.00000000001,IFERROR(INDEX(Přehled_body!$E$3:$ED$130,MATCH(Tabulka!$AI26,Přehled_body!$A$3:$A$130,0),MATCH(Tabulka!O$2,Přehled_body!$E$1:$ED$1,0)),)))</f>
        <v>0</v>
      </c>
      <c r="P26" s="111">
        <f>IF(IFERROR(INDEX(Přehled_body!$E$3:$ED$130,MATCH(Tabulka!$AI26,Přehled_body!$A$3:$A$130,0),MATCH(Tabulka!P$2,Přehled_body!$E$1:$ED$1,0)),)="",,IF(IFERROR(INDEX(Přehled_body!$E$3:$ED$130,MATCH(Tabulka!$AI26,Přehled_body!$A$3:$A$130,0),MATCH(Tabulka!P$2,Přehled_body!$E$1:$ED$1,0)),)=0,0.00000000001,IFERROR(INDEX(Přehled_body!$E$3:$ED$130,MATCH(Tabulka!$AI26,Přehled_body!$A$3:$A$130,0),MATCH(Tabulka!P$2,Přehled_body!$E$1:$ED$1,0)),)))</f>
        <v>0</v>
      </c>
      <c r="Q26" s="111">
        <f>IF(IFERROR(INDEX(Přehled_body!$E$3:$ED$130,MATCH(Tabulka!$AI26,Přehled_body!$A$3:$A$130,0),MATCH(Tabulka!Q$2,Přehled_body!$E$1:$ED$1,0)),)="",,IF(IFERROR(INDEX(Přehled_body!$E$3:$ED$130,MATCH(Tabulka!$AI26,Přehled_body!$A$3:$A$130,0),MATCH(Tabulka!Q$2,Přehled_body!$E$1:$ED$1,0)),)=0,0.00000000001,IFERROR(INDEX(Přehled_body!$E$3:$ED$130,MATCH(Tabulka!$AI26,Přehled_body!$A$3:$A$130,0),MATCH(Tabulka!Q$2,Přehled_body!$E$1:$ED$1,0)),)))</f>
        <v>0</v>
      </c>
      <c r="R26" s="111">
        <f>IF(IFERROR(INDEX(Přehled_body!$E$3:$ED$130,MATCH(Tabulka!$AI26,Přehled_body!$A$3:$A$130,0),MATCH(Tabulka!R$2,Přehled_body!$E$1:$ED$1,0)),)="",,IF(IFERROR(INDEX(Přehled_body!$E$3:$ED$130,MATCH(Tabulka!$AI26,Přehled_body!$A$3:$A$130,0),MATCH(Tabulka!R$2,Přehled_body!$E$1:$ED$1,0)),)=0,0.00000000001,IFERROR(INDEX(Přehled_body!$E$3:$ED$130,MATCH(Tabulka!$AI26,Přehled_body!$A$3:$A$130,0),MATCH(Tabulka!R$2,Přehled_body!$E$1:$ED$1,0)),)))</f>
        <v>0</v>
      </c>
      <c r="S26" s="111">
        <f>IF(IFERROR(INDEX(Přehled_body!$E$3:$ED$130,MATCH(Tabulka!$AI26,Přehled_body!$A$3:$A$130,0),MATCH(Tabulka!S$2,Přehled_body!$E$1:$ED$1,0)),)="",,IF(IFERROR(INDEX(Přehled_body!$E$3:$ED$130,MATCH(Tabulka!$AI26,Přehled_body!$A$3:$A$130,0),MATCH(Tabulka!S$2,Přehled_body!$E$1:$ED$1,0)),)=0,0.00000000001,IFERROR(INDEX(Přehled_body!$E$3:$ED$130,MATCH(Tabulka!$AI26,Přehled_body!$A$3:$A$130,0),MATCH(Tabulka!S$2,Přehled_body!$E$1:$ED$1,0)),)))</f>
        <v>0</v>
      </c>
      <c r="T26" s="111">
        <f>IF(IFERROR(INDEX(Přehled_body!$E$3:$ED$130,MATCH(Tabulka!$AI26,Přehled_body!$A$3:$A$130,0),MATCH(Tabulka!T$2,Přehled_body!$E$1:$ED$1,0)),)="",,IF(IFERROR(INDEX(Přehled_body!$E$3:$ED$130,MATCH(Tabulka!$AI26,Přehled_body!$A$3:$A$130,0),MATCH(Tabulka!T$2,Přehled_body!$E$1:$ED$1,0)),)=0,0.00000000001,IFERROR(INDEX(Přehled_body!$E$3:$ED$130,MATCH(Tabulka!$AI26,Přehled_body!$A$3:$A$130,0),MATCH(Tabulka!T$2,Přehled_body!$E$1:$ED$1,0)),)))</f>
        <v>0</v>
      </c>
      <c r="U26" s="111">
        <f>IF(IFERROR(INDEX(Přehled_body!$E$3:$ED$130,MATCH(Tabulka!$AI26,Přehled_body!$A$3:$A$130,0),MATCH(Tabulka!U$2,Přehled_body!$E$1:$ED$1,0)),)="",,IF(IFERROR(INDEX(Přehled_body!$E$3:$ED$130,MATCH(Tabulka!$AI26,Přehled_body!$A$3:$A$130,0),MATCH(Tabulka!U$2,Přehled_body!$E$1:$ED$1,0)),)=0,0.00000000001,IFERROR(INDEX(Přehled_body!$E$3:$ED$130,MATCH(Tabulka!$AI26,Přehled_body!$A$3:$A$130,0),MATCH(Tabulka!U$2,Přehled_body!$E$1:$ED$1,0)),)))</f>
        <v>0</v>
      </c>
      <c r="V26" s="111">
        <f>IF(IFERROR(INDEX(Přehled_body!$E$3:$ED$130,MATCH(Tabulka!$AI26,Přehled_body!$A$3:$A$130,0),MATCH(Tabulka!V$2,Přehled_body!$E$1:$ED$1,0)),)="",,IF(IFERROR(INDEX(Přehled_body!$E$3:$ED$130,MATCH(Tabulka!$AI26,Přehled_body!$A$3:$A$130,0),MATCH(Tabulka!V$2,Přehled_body!$E$1:$ED$1,0)),)=0,0.00000000001,IFERROR(INDEX(Přehled_body!$E$3:$ED$130,MATCH(Tabulka!$AI26,Přehled_body!$A$3:$A$130,0),MATCH(Tabulka!V$2,Přehled_body!$E$1:$ED$1,0)),)))</f>
        <v>0</v>
      </c>
      <c r="W26" s="111">
        <f>IF(IFERROR(INDEX(Přehled_body!$E$3:$ED$130,MATCH(Tabulka!$AI26,Přehled_body!$A$3:$A$130,0),MATCH(Tabulka!W$2,Přehled_body!$E$1:$ED$1,0)),)="",,IF(IFERROR(INDEX(Přehled_body!$E$3:$ED$130,MATCH(Tabulka!$AI26,Přehled_body!$A$3:$A$130,0),MATCH(Tabulka!W$2,Přehled_body!$E$1:$ED$1,0)),)=0,0.00000000001,IFERROR(INDEX(Přehled_body!$E$3:$ED$130,MATCH(Tabulka!$AI26,Přehled_body!$A$3:$A$130,0),MATCH(Tabulka!W$2,Přehled_body!$E$1:$ED$1,0)),)))</f>
        <v>0</v>
      </c>
      <c r="X26" s="111">
        <f>IF(IFERROR(INDEX(Přehled_body!$E$3:$ED$130,MATCH(Tabulka!$AI26,Přehled_body!$A$3:$A$130,0),MATCH(Tabulka!X$2,Přehled_body!$E$1:$ED$1,0)),)="",,IF(IFERROR(INDEX(Přehled_body!$E$3:$ED$130,MATCH(Tabulka!$AI26,Přehled_body!$A$3:$A$130,0),MATCH(Tabulka!X$2,Přehled_body!$E$1:$ED$1,0)),)=0,0.00000000001,IFERROR(INDEX(Přehled_body!$E$3:$ED$130,MATCH(Tabulka!$AI26,Přehled_body!$A$3:$A$130,0),MATCH(Tabulka!X$2,Přehled_body!$E$1:$ED$1,0)),)))</f>
        <v>0</v>
      </c>
      <c r="Y26" s="111">
        <f>IF(IFERROR(INDEX(Přehled_body!$E$3:$ED$130,MATCH(Tabulka!$AI26,Přehled_body!$A$3:$A$130,0),MATCH(Tabulka!Y$2,Přehled_body!$E$1:$ED$1,0)),)="",,IF(IFERROR(INDEX(Přehled_body!$E$3:$ED$130,MATCH(Tabulka!$AI26,Přehled_body!$A$3:$A$130,0),MATCH(Tabulka!Y$2,Přehled_body!$E$1:$ED$1,0)),)=0,0.00000000001,IFERROR(INDEX(Přehled_body!$E$3:$ED$130,MATCH(Tabulka!$AI26,Přehled_body!$A$3:$A$130,0),MATCH(Tabulka!Y$2,Přehled_body!$E$1:$ED$1,0)),)))</f>
        <v>0</v>
      </c>
      <c r="Z26" s="111">
        <f>IF(IFERROR(INDEX(Přehled_body!$E$3:$ED$130,MATCH(Tabulka!$AI26,Přehled_body!$A$3:$A$130,0),MATCH(Tabulka!Z$2,Přehled_body!$E$1:$ED$1,0)),)="",,IF(IFERROR(INDEX(Přehled_body!$E$3:$ED$130,MATCH(Tabulka!$AI26,Přehled_body!$A$3:$A$130,0),MATCH(Tabulka!Z$2,Přehled_body!$E$1:$ED$1,0)),)=0,0.00000000001,IFERROR(INDEX(Přehled_body!$E$3:$ED$130,MATCH(Tabulka!$AI26,Přehled_body!$A$3:$A$130,0),MATCH(Tabulka!Z$2,Přehled_body!$E$1:$ED$1,0)),)))</f>
        <v>0</v>
      </c>
      <c r="AA26" s="111">
        <f>IF(IFERROR(INDEX(Přehled_body!$E$3:$ED$130,MATCH(Tabulka!$AI26,Přehled_body!$A$3:$A$130,0),MATCH(Tabulka!AA$2,Přehled_body!$E$1:$ED$1,0)),)="",,IF(IFERROR(INDEX(Přehled_body!$E$3:$ED$130,MATCH(Tabulka!$AI26,Přehled_body!$A$3:$A$130,0),MATCH(Tabulka!AA$2,Přehled_body!$E$1:$ED$1,0)),)=0,0.00000000001,IFERROR(INDEX(Přehled_body!$E$3:$ED$130,MATCH(Tabulka!$AI26,Přehled_body!$A$3:$A$130,0),MATCH(Tabulka!AA$2,Přehled_body!$E$1:$ED$1,0)),)))</f>
        <v>0</v>
      </c>
      <c r="AB26" s="111">
        <f>IF(IFERROR(INDEX(Přehled_body!$E$3:$ED$130,MATCH(Tabulka!$AI26,Přehled_body!$A$3:$A$130,0),MATCH(Tabulka!AB$2,Přehled_body!$E$1:$ED$1,0)),)="",,IF(IFERROR(INDEX(Přehled_body!$E$3:$ED$130,MATCH(Tabulka!$AI26,Přehled_body!$A$3:$A$130,0),MATCH(Tabulka!AB$2,Přehled_body!$E$1:$ED$1,0)),)=0,0.00000000001,IFERROR(INDEX(Přehled_body!$E$3:$ED$130,MATCH(Tabulka!$AI26,Přehled_body!$A$3:$A$130,0),MATCH(Tabulka!AB$2,Přehled_body!$E$1:$ED$1,0)),)))</f>
        <v>0</v>
      </c>
      <c r="AC26" s="111">
        <f>IF(IFERROR(INDEX(Přehled_body!$E$3:$ED$130,MATCH(Tabulka!$AI26,Přehled_body!$A$3:$A$130,0),MATCH(Tabulka!AC$2,Přehled_body!$E$1:$ED$1,0)),)="",,IF(IFERROR(INDEX(Přehled_body!$E$3:$ED$130,MATCH(Tabulka!$AI26,Přehled_body!$A$3:$A$130,0),MATCH(Tabulka!AC$2,Přehled_body!$E$1:$ED$1,0)),)=0,0.00000000001,IFERROR(INDEX(Přehled_body!$E$3:$ED$130,MATCH(Tabulka!$AI26,Přehled_body!$A$3:$A$130,0),MATCH(Tabulka!AC$2,Přehled_body!$E$1:$ED$1,0)),)))</f>
        <v>0</v>
      </c>
      <c r="AD26" s="111">
        <f>IF(IFERROR(INDEX(Přehled_body!$E$3:$ED$130,MATCH(Tabulka!$AI26,Přehled_body!$A$3:$A$130,0),MATCH(Tabulka!AD$2,Přehled_body!$E$1:$ED$1,0)),)="",,IF(IFERROR(INDEX(Přehled_body!$E$3:$ED$130,MATCH(Tabulka!$AI26,Přehled_body!$A$3:$A$130,0),MATCH(Tabulka!AD$2,Přehled_body!$E$1:$ED$1,0)),)=0,0.00000000001,IFERROR(INDEX(Přehled_body!$E$3:$ED$130,MATCH(Tabulka!$AI26,Přehled_body!$A$3:$A$130,0),MATCH(Tabulka!AD$2,Přehled_body!$E$1:$ED$1,0)),)))</f>
        <v>0</v>
      </c>
      <c r="AE26" s="74">
        <f>IF(SUM($D$24:$AD$28)&lt;1,-90000,SUM(D26:AD26))</f>
        <v>5.00000000007</v>
      </c>
      <c r="AF26" s="72"/>
      <c r="AG26" s="8"/>
      <c r="AI26" t="str">
        <f>CONCATENATE($B$25," ",$B$26,C26)</f>
        <v>Milan VeselýPlaceno panáků</v>
      </c>
    </row>
    <row r="27" spans="1:35" ht="13.8">
      <c r="A27" s="64"/>
      <c r="B27" s="70"/>
      <c r="C27" s="73" t="s">
        <v>25</v>
      </c>
      <c r="D27" s="111">
        <f>IF(IFERROR(INDEX(Přehled_body!$E$3:$ED$130,MATCH(Tabulka!$AI27,Přehled_body!$A$3:$A$130,0),MATCH(Tabulka!D$2,Přehled_body!$E$1:$ED$1,0)),)="",,IF(IFERROR(INDEX(Přehled_body!$E$3:$ED$130,MATCH(Tabulka!$AI27,Přehled_body!$A$3:$A$130,0),MATCH(Tabulka!D$2,Přehled_body!$E$1:$ED$1,0)),)=0,0.00000000001,IFERROR(INDEX(Přehled_body!$E$3:$ED$130,MATCH(Tabulka!$AI27,Přehled_body!$A$3:$A$130,0),MATCH(Tabulka!D$2,Přehled_body!$E$1:$ED$1,0)),)))</f>
        <v>9.9999999999999994E-12</v>
      </c>
      <c r="E27" s="111">
        <f>IF(IFERROR(INDEX(Přehled_body!$E$3:$ED$130,MATCH(Tabulka!$AI27,Přehled_body!$A$3:$A$130,0),MATCH(Tabulka!E$2,Přehled_body!$E$1:$ED$1,0)),)="",,IF(IFERROR(INDEX(Přehled_body!$E$3:$ED$130,MATCH(Tabulka!$AI27,Přehled_body!$A$3:$A$130,0),MATCH(Tabulka!E$2,Přehled_body!$E$1:$ED$1,0)),)=0,0.00000000001,IFERROR(INDEX(Přehled_body!$E$3:$ED$130,MATCH(Tabulka!$AI27,Přehled_body!$A$3:$A$130,0),MATCH(Tabulka!E$2,Přehled_body!$E$1:$ED$1,0)),)))</f>
        <v>1</v>
      </c>
      <c r="F27" s="111">
        <f>IF(IFERROR(INDEX(Přehled_body!$E$3:$ED$130,MATCH(Tabulka!$AI27,Přehled_body!$A$3:$A$130,0),MATCH(Tabulka!F$2,Přehled_body!$E$1:$ED$1,0)),)="",,IF(IFERROR(INDEX(Přehled_body!$E$3:$ED$130,MATCH(Tabulka!$AI27,Přehled_body!$A$3:$A$130,0),MATCH(Tabulka!F$2,Přehled_body!$E$1:$ED$1,0)),)=0,0.00000000001,IFERROR(INDEX(Přehled_body!$E$3:$ED$130,MATCH(Tabulka!$AI27,Přehled_body!$A$3:$A$130,0),MATCH(Tabulka!F$2,Přehled_body!$E$1:$ED$1,0)),)))</f>
        <v>9.9999999999999994E-12</v>
      </c>
      <c r="G27" s="111">
        <f>IF(IFERROR(INDEX(Přehled_body!$E$3:$ED$130,MATCH(Tabulka!$AI27,Přehled_body!$A$3:$A$130,0),MATCH(Tabulka!G$2,Přehled_body!$E$1:$ED$1,0)),)="",,IF(IFERROR(INDEX(Přehled_body!$E$3:$ED$130,MATCH(Tabulka!$AI27,Přehled_body!$A$3:$A$130,0),MATCH(Tabulka!G$2,Přehled_body!$E$1:$ED$1,0)),)=0,0.00000000001,IFERROR(INDEX(Přehled_body!$E$3:$ED$130,MATCH(Tabulka!$AI27,Přehled_body!$A$3:$A$130,0),MATCH(Tabulka!G$2,Přehled_body!$E$1:$ED$1,0)),)))</f>
        <v>1</v>
      </c>
      <c r="H27" s="111">
        <f>IF(IFERROR(INDEX(Přehled_body!$E$3:$ED$130,MATCH(Tabulka!$AI27,Přehled_body!$A$3:$A$130,0),MATCH(Tabulka!H$2,Přehled_body!$E$1:$ED$1,0)),)="",,IF(IFERROR(INDEX(Přehled_body!$E$3:$ED$130,MATCH(Tabulka!$AI27,Přehled_body!$A$3:$A$130,0),MATCH(Tabulka!H$2,Přehled_body!$E$1:$ED$1,0)),)=0,0.00000000001,IFERROR(INDEX(Přehled_body!$E$3:$ED$130,MATCH(Tabulka!$AI27,Přehled_body!$A$3:$A$130,0),MATCH(Tabulka!H$2,Přehled_body!$E$1:$ED$1,0)),)))</f>
        <v>9.9999999999999994E-12</v>
      </c>
      <c r="I27" s="111">
        <f>IF(IFERROR(INDEX(Přehled_body!$E$3:$ED$130,MATCH(Tabulka!$AI27,Přehled_body!$A$3:$A$130,0),MATCH(Tabulka!I$2,Přehled_body!$E$1:$ED$1,0)),)="",,IF(IFERROR(INDEX(Přehled_body!$E$3:$ED$130,MATCH(Tabulka!$AI27,Přehled_body!$A$3:$A$130,0),MATCH(Tabulka!I$2,Přehled_body!$E$1:$ED$1,0)),)=0,0.00000000001,IFERROR(INDEX(Přehled_body!$E$3:$ED$130,MATCH(Tabulka!$AI27,Přehled_body!$A$3:$A$130,0),MATCH(Tabulka!I$2,Přehled_body!$E$1:$ED$1,0)),)))</f>
        <v>3</v>
      </c>
      <c r="J27" s="111">
        <f>IF(IFERROR(INDEX(Přehled_body!$E$3:$ED$130,MATCH(Tabulka!$AI27,Přehled_body!$A$3:$A$130,0),MATCH(Tabulka!J$2,Přehled_body!$E$1:$ED$1,0)),)="",,IF(IFERROR(INDEX(Přehled_body!$E$3:$ED$130,MATCH(Tabulka!$AI27,Přehled_body!$A$3:$A$130,0),MATCH(Tabulka!J$2,Přehled_body!$E$1:$ED$1,0)),)=0,0.00000000001,IFERROR(INDEX(Přehled_body!$E$3:$ED$130,MATCH(Tabulka!$AI27,Přehled_body!$A$3:$A$130,0),MATCH(Tabulka!J$2,Přehled_body!$E$1:$ED$1,0)),)))</f>
        <v>9.9999999999999994E-12</v>
      </c>
      <c r="K27" s="111">
        <f>IF(IFERROR(INDEX(Přehled_body!$E$3:$ED$130,MATCH(Tabulka!$AI27,Přehled_body!$A$3:$A$130,0),MATCH(Tabulka!K$2,Přehled_body!$E$1:$ED$1,0)),)="",,IF(IFERROR(INDEX(Přehled_body!$E$3:$ED$130,MATCH(Tabulka!$AI27,Přehled_body!$A$3:$A$130,0),MATCH(Tabulka!K$2,Přehled_body!$E$1:$ED$1,0)),)=0,0.00000000001,IFERROR(INDEX(Přehled_body!$E$3:$ED$130,MATCH(Tabulka!$AI27,Přehled_body!$A$3:$A$130,0),MATCH(Tabulka!K$2,Přehled_body!$E$1:$ED$1,0)),)))</f>
        <v>0</v>
      </c>
      <c r="L27" s="111">
        <f>IF(IFERROR(INDEX(Přehled_body!$E$3:$ED$130,MATCH(Tabulka!$AI27,Přehled_body!$A$3:$A$130,0),MATCH(Tabulka!L$2,Přehled_body!$E$1:$ED$1,0)),)="",,IF(IFERROR(INDEX(Přehled_body!$E$3:$ED$130,MATCH(Tabulka!$AI27,Přehled_body!$A$3:$A$130,0),MATCH(Tabulka!L$2,Přehled_body!$E$1:$ED$1,0)),)=0,0.00000000001,IFERROR(INDEX(Přehled_body!$E$3:$ED$130,MATCH(Tabulka!$AI27,Přehled_body!$A$3:$A$130,0),MATCH(Tabulka!L$2,Přehled_body!$E$1:$ED$1,0)),)))</f>
        <v>2</v>
      </c>
      <c r="M27" s="111">
        <f>IF(IFERROR(INDEX(Přehled_body!$E$3:$ED$130,MATCH(Tabulka!$AI27,Přehled_body!$A$3:$A$130,0),MATCH(Tabulka!M$2,Přehled_body!$E$1:$ED$1,0)),)="",,IF(IFERROR(INDEX(Přehled_body!$E$3:$ED$130,MATCH(Tabulka!$AI27,Přehled_body!$A$3:$A$130,0),MATCH(Tabulka!M$2,Přehled_body!$E$1:$ED$1,0)),)=0,0.00000000001,IFERROR(INDEX(Přehled_body!$E$3:$ED$130,MATCH(Tabulka!$AI27,Přehled_body!$A$3:$A$130,0),MATCH(Tabulka!M$2,Přehled_body!$E$1:$ED$1,0)),)))</f>
        <v>3</v>
      </c>
      <c r="N27" s="111">
        <f>IF(IFERROR(INDEX(Přehled_body!$E$3:$ED$130,MATCH(Tabulka!$AI27,Přehled_body!$A$3:$A$130,0),MATCH(Tabulka!N$2,Přehled_body!$E$1:$ED$1,0)),)="",,IF(IFERROR(INDEX(Přehled_body!$E$3:$ED$130,MATCH(Tabulka!$AI27,Přehled_body!$A$3:$A$130,0),MATCH(Tabulka!N$2,Přehled_body!$E$1:$ED$1,0)),)=0,0.00000000001,IFERROR(INDEX(Přehled_body!$E$3:$ED$130,MATCH(Tabulka!$AI27,Přehled_body!$A$3:$A$130,0),MATCH(Tabulka!N$2,Přehled_body!$E$1:$ED$1,0)),)))</f>
        <v>9.9999999999999994E-12</v>
      </c>
      <c r="O27" s="111">
        <f>IF(IFERROR(INDEX(Přehled_body!$E$3:$ED$130,MATCH(Tabulka!$AI27,Přehled_body!$A$3:$A$130,0),MATCH(Tabulka!O$2,Přehled_body!$E$1:$ED$1,0)),)="",,IF(IFERROR(INDEX(Přehled_body!$E$3:$ED$130,MATCH(Tabulka!$AI27,Přehled_body!$A$3:$A$130,0),MATCH(Tabulka!O$2,Přehled_body!$E$1:$ED$1,0)),)=0,0.00000000001,IFERROR(INDEX(Přehled_body!$E$3:$ED$130,MATCH(Tabulka!$AI27,Přehled_body!$A$3:$A$130,0),MATCH(Tabulka!O$2,Přehled_body!$E$1:$ED$1,0)),)))</f>
        <v>0</v>
      </c>
      <c r="P27" s="111">
        <f>IF(IFERROR(INDEX(Přehled_body!$E$3:$ED$130,MATCH(Tabulka!$AI27,Přehled_body!$A$3:$A$130,0),MATCH(Tabulka!P$2,Přehled_body!$E$1:$ED$1,0)),)="",,IF(IFERROR(INDEX(Přehled_body!$E$3:$ED$130,MATCH(Tabulka!$AI27,Přehled_body!$A$3:$A$130,0),MATCH(Tabulka!P$2,Přehled_body!$E$1:$ED$1,0)),)=0,0.00000000001,IFERROR(INDEX(Přehled_body!$E$3:$ED$130,MATCH(Tabulka!$AI27,Přehled_body!$A$3:$A$130,0),MATCH(Tabulka!P$2,Přehled_body!$E$1:$ED$1,0)),)))</f>
        <v>0</v>
      </c>
      <c r="Q27" s="111">
        <f>IF(IFERROR(INDEX(Přehled_body!$E$3:$ED$130,MATCH(Tabulka!$AI27,Přehled_body!$A$3:$A$130,0),MATCH(Tabulka!Q$2,Přehled_body!$E$1:$ED$1,0)),)="",,IF(IFERROR(INDEX(Přehled_body!$E$3:$ED$130,MATCH(Tabulka!$AI27,Přehled_body!$A$3:$A$130,0),MATCH(Tabulka!Q$2,Přehled_body!$E$1:$ED$1,0)),)=0,0.00000000001,IFERROR(INDEX(Přehled_body!$E$3:$ED$130,MATCH(Tabulka!$AI27,Přehled_body!$A$3:$A$130,0),MATCH(Tabulka!Q$2,Přehled_body!$E$1:$ED$1,0)),)))</f>
        <v>0</v>
      </c>
      <c r="R27" s="111">
        <f>IF(IFERROR(INDEX(Přehled_body!$E$3:$ED$130,MATCH(Tabulka!$AI27,Přehled_body!$A$3:$A$130,0),MATCH(Tabulka!R$2,Přehled_body!$E$1:$ED$1,0)),)="",,IF(IFERROR(INDEX(Přehled_body!$E$3:$ED$130,MATCH(Tabulka!$AI27,Přehled_body!$A$3:$A$130,0),MATCH(Tabulka!R$2,Přehled_body!$E$1:$ED$1,0)),)=0,0.00000000001,IFERROR(INDEX(Přehled_body!$E$3:$ED$130,MATCH(Tabulka!$AI27,Přehled_body!$A$3:$A$130,0),MATCH(Tabulka!R$2,Přehled_body!$E$1:$ED$1,0)),)))</f>
        <v>0</v>
      </c>
      <c r="S27" s="111">
        <f>IF(IFERROR(INDEX(Přehled_body!$E$3:$ED$130,MATCH(Tabulka!$AI27,Přehled_body!$A$3:$A$130,0),MATCH(Tabulka!S$2,Přehled_body!$E$1:$ED$1,0)),)="",,IF(IFERROR(INDEX(Přehled_body!$E$3:$ED$130,MATCH(Tabulka!$AI27,Přehled_body!$A$3:$A$130,0),MATCH(Tabulka!S$2,Přehled_body!$E$1:$ED$1,0)),)=0,0.00000000001,IFERROR(INDEX(Přehled_body!$E$3:$ED$130,MATCH(Tabulka!$AI27,Přehled_body!$A$3:$A$130,0),MATCH(Tabulka!S$2,Přehled_body!$E$1:$ED$1,0)),)))</f>
        <v>0</v>
      </c>
      <c r="T27" s="111">
        <f>IF(IFERROR(INDEX(Přehled_body!$E$3:$ED$130,MATCH(Tabulka!$AI27,Přehled_body!$A$3:$A$130,0),MATCH(Tabulka!T$2,Přehled_body!$E$1:$ED$1,0)),)="",,IF(IFERROR(INDEX(Přehled_body!$E$3:$ED$130,MATCH(Tabulka!$AI27,Přehled_body!$A$3:$A$130,0),MATCH(Tabulka!T$2,Přehled_body!$E$1:$ED$1,0)),)=0,0.00000000001,IFERROR(INDEX(Přehled_body!$E$3:$ED$130,MATCH(Tabulka!$AI27,Přehled_body!$A$3:$A$130,0),MATCH(Tabulka!T$2,Přehled_body!$E$1:$ED$1,0)),)))</f>
        <v>0</v>
      </c>
      <c r="U27" s="111">
        <f>IF(IFERROR(INDEX(Přehled_body!$E$3:$ED$130,MATCH(Tabulka!$AI27,Přehled_body!$A$3:$A$130,0),MATCH(Tabulka!U$2,Přehled_body!$E$1:$ED$1,0)),)="",,IF(IFERROR(INDEX(Přehled_body!$E$3:$ED$130,MATCH(Tabulka!$AI27,Přehled_body!$A$3:$A$130,0),MATCH(Tabulka!U$2,Přehled_body!$E$1:$ED$1,0)),)=0,0.00000000001,IFERROR(INDEX(Přehled_body!$E$3:$ED$130,MATCH(Tabulka!$AI27,Přehled_body!$A$3:$A$130,0),MATCH(Tabulka!U$2,Přehled_body!$E$1:$ED$1,0)),)))</f>
        <v>0</v>
      </c>
      <c r="V27" s="111">
        <f>IF(IFERROR(INDEX(Přehled_body!$E$3:$ED$130,MATCH(Tabulka!$AI27,Přehled_body!$A$3:$A$130,0),MATCH(Tabulka!V$2,Přehled_body!$E$1:$ED$1,0)),)="",,IF(IFERROR(INDEX(Přehled_body!$E$3:$ED$130,MATCH(Tabulka!$AI27,Přehled_body!$A$3:$A$130,0),MATCH(Tabulka!V$2,Přehled_body!$E$1:$ED$1,0)),)=0,0.00000000001,IFERROR(INDEX(Přehled_body!$E$3:$ED$130,MATCH(Tabulka!$AI27,Přehled_body!$A$3:$A$130,0),MATCH(Tabulka!V$2,Přehled_body!$E$1:$ED$1,0)),)))</f>
        <v>0</v>
      </c>
      <c r="W27" s="111">
        <f>IF(IFERROR(INDEX(Přehled_body!$E$3:$ED$130,MATCH(Tabulka!$AI27,Přehled_body!$A$3:$A$130,0),MATCH(Tabulka!W$2,Přehled_body!$E$1:$ED$1,0)),)="",,IF(IFERROR(INDEX(Přehled_body!$E$3:$ED$130,MATCH(Tabulka!$AI27,Přehled_body!$A$3:$A$130,0),MATCH(Tabulka!W$2,Přehled_body!$E$1:$ED$1,0)),)=0,0.00000000001,IFERROR(INDEX(Přehled_body!$E$3:$ED$130,MATCH(Tabulka!$AI27,Přehled_body!$A$3:$A$130,0),MATCH(Tabulka!W$2,Přehled_body!$E$1:$ED$1,0)),)))</f>
        <v>0</v>
      </c>
      <c r="X27" s="111">
        <f>IF(IFERROR(INDEX(Přehled_body!$E$3:$ED$130,MATCH(Tabulka!$AI27,Přehled_body!$A$3:$A$130,0),MATCH(Tabulka!X$2,Přehled_body!$E$1:$ED$1,0)),)="",,IF(IFERROR(INDEX(Přehled_body!$E$3:$ED$130,MATCH(Tabulka!$AI27,Přehled_body!$A$3:$A$130,0),MATCH(Tabulka!X$2,Přehled_body!$E$1:$ED$1,0)),)=0,0.00000000001,IFERROR(INDEX(Přehled_body!$E$3:$ED$130,MATCH(Tabulka!$AI27,Přehled_body!$A$3:$A$130,0),MATCH(Tabulka!X$2,Přehled_body!$E$1:$ED$1,0)),)))</f>
        <v>0</v>
      </c>
      <c r="Y27" s="111">
        <f>IF(IFERROR(INDEX(Přehled_body!$E$3:$ED$130,MATCH(Tabulka!$AI27,Přehled_body!$A$3:$A$130,0),MATCH(Tabulka!Y$2,Přehled_body!$E$1:$ED$1,0)),)="",,IF(IFERROR(INDEX(Přehled_body!$E$3:$ED$130,MATCH(Tabulka!$AI27,Přehled_body!$A$3:$A$130,0),MATCH(Tabulka!Y$2,Přehled_body!$E$1:$ED$1,0)),)=0,0.00000000001,IFERROR(INDEX(Přehled_body!$E$3:$ED$130,MATCH(Tabulka!$AI27,Přehled_body!$A$3:$A$130,0),MATCH(Tabulka!Y$2,Přehled_body!$E$1:$ED$1,0)),)))</f>
        <v>0</v>
      </c>
      <c r="Z27" s="111">
        <f>IF(IFERROR(INDEX(Přehled_body!$E$3:$ED$130,MATCH(Tabulka!$AI27,Přehled_body!$A$3:$A$130,0),MATCH(Tabulka!Z$2,Přehled_body!$E$1:$ED$1,0)),)="",,IF(IFERROR(INDEX(Přehled_body!$E$3:$ED$130,MATCH(Tabulka!$AI27,Přehled_body!$A$3:$A$130,0),MATCH(Tabulka!Z$2,Přehled_body!$E$1:$ED$1,0)),)=0,0.00000000001,IFERROR(INDEX(Přehled_body!$E$3:$ED$130,MATCH(Tabulka!$AI27,Přehled_body!$A$3:$A$130,0),MATCH(Tabulka!Z$2,Přehled_body!$E$1:$ED$1,0)),)))</f>
        <v>0</v>
      </c>
      <c r="AA27" s="111">
        <f>IF(IFERROR(INDEX(Přehled_body!$E$3:$ED$130,MATCH(Tabulka!$AI27,Přehled_body!$A$3:$A$130,0),MATCH(Tabulka!AA$2,Přehled_body!$E$1:$ED$1,0)),)="",,IF(IFERROR(INDEX(Přehled_body!$E$3:$ED$130,MATCH(Tabulka!$AI27,Přehled_body!$A$3:$A$130,0),MATCH(Tabulka!AA$2,Přehled_body!$E$1:$ED$1,0)),)=0,0.00000000001,IFERROR(INDEX(Přehled_body!$E$3:$ED$130,MATCH(Tabulka!$AI27,Přehled_body!$A$3:$A$130,0),MATCH(Tabulka!AA$2,Přehled_body!$E$1:$ED$1,0)),)))</f>
        <v>0</v>
      </c>
      <c r="AB27" s="111">
        <f>IF(IFERROR(INDEX(Přehled_body!$E$3:$ED$130,MATCH(Tabulka!$AI27,Přehled_body!$A$3:$A$130,0),MATCH(Tabulka!AB$2,Přehled_body!$E$1:$ED$1,0)),)="",,IF(IFERROR(INDEX(Přehled_body!$E$3:$ED$130,MATCH(Tabulka!$AI27,Přehled_body!$A$3:$A$130,0),MATCH(Tabulka!AB$2,Přehled_body!$E$1:$ED$1,0)),)=0,0.00000000001,IFERROR(INDEX(Přehled_body!$E$3:$ED$130,MATCH(Tabulka!$AI27,Přehled_body!$A$3:$A$130,0),MATCH(Tabulka!AB$2,Přehled_body!$E$1:$ED$1,0)),)))</f>
        <v>0</v>
      </c>
      <c r="AC27" s="111">
        <f>IF(IFERROR(INDEX(Přehled_body!$E$3:$ED$130,MATCH(Tabulka!$AI27,Přehled_body!$A$3:$A$130,0),MATCH(Tabulka!AC$2,Přehled_body!$E$1:$ED$1,0)),)="",,IF(IFERROR(INDEX(Přehled_body!$E$3:$ED$130,MATCH(Tabulka!$AI27,Přehled_body!$A$3:$A$130,0),MATCH(Tabulka!AC$2,Přehled_body!$E$1:$ED$1,0)),)=0,0.00000000001,IFERROR(INDEX(Přehled_body!$E$3:$ED$130,MATCH(Tabulka!$AI27,Přehled_body!$A$3:$A$130,0),MATCH(Tabulka!AC$2,Přehled_body!$E$1:$ED$1,0)),)))</f>
        <v>0</v>
      </c>
      <c r="AD27" s="111">
        <f>IF(IFERROR(INDEX(Přehled_body!$E$3:$ED$130,MATCH(Tabulka!$AI27,Přehled_body!$A$3:$A$130,0),MATCH(Tabulka!AD$2,Přehled_body!$E$1:$ED$1,0)),)="",,IF(IFERROR(INDEX(Přehled_body!$E$3:$ED$130,MATCH(Tabulka!$AI27,Přehled_body!$A$3:$A$130,0),MATCH(Tabulka!AD$2,Přehled_body!$E$1:$ED$1,0)),)=0,0.00000000001,IFERROR(INDEX(Přehled_body!$E$3:$ED$130,MATCH(Tabulka!$AI27,Přehled_body!$A$3:$A$130,0),MATCH(Tabulka!AD$2,Přehled_body!$E$1:$ED$1,0)),)))</f>
        <v>0</v>
      </c>
      <c r="AE27" s="74">
        <f>IF(SUM($D$24:$AD$28)&lt;1,-90000,SUM(D27:AD27))</f>
        <v>10.000000000049999</v>
      </c>
      <c r="AF27" s="72"/>
      <c r="AG27" s="8"/>
      <c r="AI27" t="str">
        <f>CONCATENATE($B$25," ",$B$26,C27)</f>
        <v>Milan VeselýPřehozy</v>
      </c>
    </row>
    <row r="28" spans="1:35" ht="14.4" thickBot="1">
      <c r="A28" s="64"/>
      <c r="B28" s="75"/>
      <c r="C28" s="75" t="s">
        <v>37</v>
      </c>
      <c r="D28" s="139">
        <f>IF(IFERROR(INDEX(Přehled_body!$E$3:$ED$130,MATCH(Tabulka!$AI28,Přehled_body!$A$3:$A$130,0),MATCH(Tabulka!D$2,Přehled_body!$E$1:$ED$1,0)),)="",,IF(IFERROR(INDEX(Přehled_body!$E$3:$ED$130,MATCH(Tabulka!$AI28,Přehled_body!$A$3:$A$130,0),MATCH(Tabulka!D$2,Přehled_body!$E$1:$ED$1,0)),)=0,0.00000000001,IFERROR(INDEX(Přehled_body!$E$3:$ED$130,MATCH(Tabulka!$AI28,Přehled_body!$A$3:$A$130,0),MATCH(Tabulka!D$2,Přehled_body!$E$1:$ED$1,0)),)))</f>
        <v>4</v>
      </c>
      <c r="E28" s="139">
        <f>IF(IFERROR(INDEX(Přehled_body!$E$3:$ED$130,MATCH(Tabulka!$AI28,Přehled_body!$A$3:$A$130,0),MATCH(Tabulka!E$2,Přehled_body!$E$1:$ED$1,0)),)="",,IF(IFERROR(INDEX(Přehled_body!$E$3:$ED$130,MATCH(Tabulka!$AI28,Přehled_body!$A$3:$A$130,0),MATCH(Tabulka!E$2,Přehled_body!$E$1:$ED$1,0)),)=0,0.00000000001,IFERROR(INDEX(Přehled_body!$E$3:$ED$130,MATCH(Tabulka!$AI28,Přehled_body!$A$3:$A$130,0),MATCH(Tabulka!E$2,Přehled_body!$E$1:$ED$1,0)),)))</f>
        <v>4</v>
      </c>
      <c r="F28" s="139">
        <f>IF(IFERROR(INDEX(Přehled_body!$E$3:$ED$130,MATCH(Tabulka!$AI28,Přehled_body!$A$3:$A$130,0),MATCH(Tabulka!F$2,Přehled_body!$E$1:$ED$1,0)),)="",,IF(IFERROR(INDEX(Přehled_body!$E$3:$ED$130,MATCH(Tabulka!$AI28,Přehled_body!$A$3:$A$130,0),MATCH(Tabulka!F$2,Přehled_body!$E$1:$ED$1,0)),)=0,0.00000000001,IFERROR(INDEX(Přehled_body!$E$3:$ED$130,MATCH(Tabulka!$AI28,Přehled_body!$A$3:$A$130,0),MATCH(Tabulka!F$2,Přehled_body!$E$1:$ED$1,0)),)))</f>
        <v>4</v>
      </c>
      <c r="G28" s="139">
        <f>IF(IFERROR(INDEX(Přehled_body!$E$3:$ED$130,MATCH(Tabulka!$AI28,Přehled_body!$A$3:$A$130,0),MATCH(Tabulka!G$2,Přehled_body!$E$1:$ED$1,0)),)="",,IF(IFERROR(INDEX(Přehled_body!$E$3:$ED$130,MATCH(Tabulka!$AI28,Přehled_body!$A$3:$A$130,0),MATCH(Tabulka!G$2,Přehled_body!$E$1:$ED$1,0)),)=0,0.00000000001,IFERROR(INDEX(Přehled_body!$E$3:$ED$130,MATCH(Tabulka!$AI28,Přehled_body!$A$3:$A$130,0),MATCH(Tabulka!G$2,Přehled_body!$E$1:$ED$1,0)),)))</f>
        <v>5</v>
      </c>
      <c r="H28" s="139">
        <f>IF(IFERROR(INDEX(Přehled_body!$E$3:$ED$130,MATCH(Tabulka!$AI28,Přehled_body!$A$3:$A$130,0),MATCH(Tabulka!H$2,Přehled_body!$E$1:$ED$1,0)),)="",,IF(IFERROR(INDEX(Přehled_body!$E$3:$ED$130,MATCH(Tabulka!$AI28,Přehled_body!$A$3:$A$130,0),MATCH(Tabulka!H$2,Přehled_body!$E$1:$ED$1,0)),)=0,0.00000000001,IFERROR(INDEX(Přehled_body!$E$3:$ED$130,MATCH(Tabulka!$AI28,Přehled_body!$A$3:$A$130,0),MATCH(Tabulka!H$2,Přehled_body!$E$1:$ED$1,0)),)))</f>
        <v>4</v>
      </c>
      <c r="I28" s="139">
        <f>IF(IFERROR(INDEX(Přehled_body!$E$3:$ED$130,MATCH(Tabulka!$AI28,Přehled_body!$A$3:$A$130,0),MATCH(Tabulka!I$2,Přehled_body!$E$1:$ED$1,0)),)="",,IF(IFERROR(INDEX(Přehled_body!$E$3:$ED$130,MATCH(Tabulka!$AI28,Přehled_body!$A$3:$A$130,0),MATCH(Tabulka!I$2,Přehled_body!$E$1:$ED$1,0)),)=0,0.00000000001,IFERROR(INDEX(Přehled_body!$E$3:$ED$130,MATCH(Tabulka!$AI28,Přehled_body!$A$3:$A$130,0),MATCH(Tabulka!I$2,Přehled_body!$E$1:$ED$1,0)),)))</f>
        <v>4</v>
      </c>
      <c r="J28" s="139">
        <f>IF(IFERROR(INDEX(Přehled_body!$E$3:$ED$130,MATCH(Tabulka!$AI28,Přehled_body!$A$3:$A$130,0),MATCH(Tabulka!J$2,Přehled_body!$E$1:$ED$1,0)),)="",,IF(IFERROR(INDEX(Přehled_body!$E$3:$ED$130,MATCH(Tabulka!$AI28,Přehled_body!$A$3:$A$130,0),MATCH(Tabulka!J$2,Přehled_body!$E$1:$ED$1,0)),)=0,0.00000000001,IFERROR(INDEX(Přehled_body!$E$3:$ED$130,MATCH(Tabulka!$AI28,Přehled_body!$A$3:$A$130,0),MATCH(Tabulka!J$2,Přehled_body!$E$1:$ED$1,0)),)))</f>
        <v>4</v>
      </c>
      <c r="K28" s="139">
        <f>IF(IFERROR(INDEX(Přehled_body!$E$3:$ED$130,MATCH(Tabulka!$AI28,Přehled_body!$A$3:$A$130,0),MATCH(Tabulka!K$2,Přehled_body!$E$1:$ED$1,0)),)="",,IF(IFERROR(INDEX(Přehled_body!$E$3:$ED$130,MATCH(Tabulka!$AI28,Přehled_body!$A$3:$A$130,0),MATCH(Tabulka!K$2,Přehled_body!$E$1:$ED$1,0)),)=0,0.00000000001,IFERROR(INDEX(Přehled_body!$E$3:$ED$130,MATCH(Tabulka!$AI28,Přehled_body!$A$3:$A$130,0),MATCH(Tabulka!K$2,Přehled_body!$E$1:$ED$1,0)),)))</f>
        <v>0</v>
      </c>
      <c r="L28" s="139">
        <f>IF(IFERROR(INDEX(Přehled_body!$E$3:$ED$130,MATCH(Tabulka!$AI28,Přehled_body!$A$3:$A$130,0),MATCH(Tabulka!L$2,Přehled_body!$E$1:$ED$1,0)),)="",,IF(IFERROR(INDEX(Přehled_body!$E$3:$ED$130,MATCH(Tabulka!$AI28,Přehled_body!$A$3:$A$130,0),MATCH(Tabulka!L$2,Přehled_body!$E$1:$ED$1,0)),)=0,0.00000000001,IFERROR(INDEX(Přehled_body!$E$3:$ED$130,MATCH(Tabulka!$AI28,Přehled_body!$A$3:$A$130,0),MATCH(Tabulka!L$2,Přehled_body!$E$1:$ED$1,0)),)))</f>
        <v>4</v>
      </c>
      <c r="M28" s="139">
        <f>IF(IFERROR(INDEX(Přehled_body!$E$3:$ED$130,MATCH(Tabulka!$AI28,Přehled_body!$A$3:$A$130,0),MATCH(Tabulka!M$2,Přehled_body!$E$1:$ED$1,0)),)="",,IF(IFERROR(INDEX(Přehled_body!$E$3:$ED$130,MATCH(Tabulka!$AI28,Přehled_body!$A$3:$A$130,0),MATCH(Tabulka!M$2,Přehled_body!$E$1:$ED$1,0)),)=0,0.00000000001,IFERROR(INDEX(Přehled_body!$E$3:$ED$130,MATCH(Tabulka!$AI28,Přehled_body!$A$3:$A$130,0),MATCH(Tabulka!M$2,Přehled_body!$E$1:$ED$1,0)),)))</f>
        <v>4</v>
      </c>
      <c r="N28" s="139">
        <f>IF(IFERROR(INDEX(Přehled_body!$E$3:$ED$130,MATCH(Tabulka!$AI28,Přehled_body!$A$3:$A$130,0),MATCH(Tabulka!N$2,Přehled_body!$E$1:$ED$1,0)),)="",,IF(IFERROR(INDEX(Přehled_body!$E$3:$ED$130,MATCH(Tabulka!$AI28,Přehled_body!$A$3:$A$130,0),MATCH(Tabulka!N$2,Přehled_body!$E$1:$ED$1,0)),)=0,0.00000000001,IFERROR(INDEX(Přehled_body!$E$3:$ED$130,MATCH(Tabulka!$AI28,Přehled_body!$A$3:$A$130,0),MATCH(Tabulka!N$2,Přehled_body!$E$1:$ED$1,0)),)))</f>
        <v>3</v>
      </c>
      <c r="O28" s="139">
        <f>IF(IFERROR(INDEX(Přehled_body!$E$3:$ED$130,MATCH(Tabulka!$AI28,Přehled_body!$A$3:$A$130,0),MATCH(Tabulka!O$2,Přehled_body!$E$1:$ED$1,0)),)="",,IF(IFERROR(INDEX(Přehled_body!$E$3:$ED$130,MATCH(Tabulka!$AI28,Přehled_body!$A$3:$A$130,0),MATCH(Tabulka!O$2,Přehled_body!$E$1:$ED$1,0)),)=0,0.00000000001,IFERROR(INDEX(Přehled_body!$E$3:$ED$130,MATCH(Tabulka!$AI28,Přehled_body!$A$3:$A$130,0),MATCH(Tabulka!O$2,Přehled_body!$E$1:$ED$1,0)),)))</f>
        <v>0</v>
      </c>
      <c r="P28" s="139">
        <f>IF(IFERROR(INDEX(Přehled_body!$E$3:$ED$130,MATCH(Tabulka!$AI28,Přehled_body!$A$3:$A$130,0),MATCH(Tabulka!P$2,Přehled_body!$E$1:$ED$1,0)),)="",,IF(IFERROR(INDEX(Přehled_body!$E$3:$ED$130,MATCH(Tabulka!$AI28,Přehled_body!$A$3:$A$130,0),MATCH(Tabulka!P$2,Přehled_body!$E$1:$ED$1,0)),)=0,0.00000000001,IFERROR(INDEX(Přehled_body!$E$3:$ED$130,MATCH(Tabulka!$AI28,Přehled_body!$A$3:$A$130,0),MATCH(Tabulka!P$2,Přehled_body!$E$1:$ED$1,0)),)))</f>
        <v>0</v>
      </c>
      <c r="Q28" s="139">
        <f>IF(IFERROR(INDEX(Přehled_body!$E$3:$ED$130,MATCH(Tabulka!$AI28,Přehled_body!$A$3:$A$130,0),MATCH(Tabulka!Q$2,Přehled_body!$E$1:$ED$1,0)),)="",,IF(IFERROR(INDEX(Přehled_body!$E$3:$ED$130,MATCH(Tabulka!$AI28,Přehled_body!$A$3:$A$130,0),MATCH(Tabulka!Q$2,Přehled_body!$E$1:$ED$1,0)),)=0,0.00000000001,IFERROR(INDEX(Přehled_body!$E$3:$ED$130,MATCH(Tabulka!$AI28,Přehled_body!$A$3:$A$130,0),MATCH(Tabulka!Q$2,Přehled_body!$E$1:$ED$1,0)),)))</f>
        <v>0</v>
      </c>
      <c r="R28" s="139">
        <f>IF(IFERROR(INDEX(Přehled_body!$E$3:$ED$130,MATCH(Tabulka!$AI28,Přehled_body!$A$3:$A$130,0),MATCH(Tabulka!R$2,Přehled_body!$E$1:$ED$1,0)),)="",,IF(IFERROR(INDEX(Přehled_body!$E$3:$ED$130,MATCH(Tabulka!$AI28,Přehled_body!$A$3:$A$130,0),MATCH(Tabulka!R$2,Přehled_body!$E$1:$ED$1,0)),)=0,0.00000000001,IFERROR(INDEX(Přehled_body!$E$3:$ED$130,MATCH(Tabulka!$AI28,Přehled_body!$A$3:$A$130,0),MATCH(Tabulka!R$2,Přehled_body!$E$1:$ED$1,0)),)))</f>
        <v>0</v>
      </c>
      <c r="S28" s="139">
        <f>IF(IFERROR(INDEX(Přehled_body!$E$3:$ED$130,MATCH(Tabulka!$AI28,Přehled_body!$A$3:$A$130,0),MATCH(Tabulka!S$2,Přehled_body!$E$1:$ED$1,0)),)="",,IF(IFERROR(INDEX(Přehled_body!$E$3:$ED$130,MATCH(Tabulka!$AI28,Přehled_body!$A$3:$A$130,0),MATCH(Tabulka!S$2,Přehled_body!$E$1:$ED$1,0)),)=0,0.00000000001,IFERROR(INDEX(Přehled_body!$E$3:$ED$130,MATCH(Tabulka!$AI28,Přehled_body!$A$3:$A$130,0),MATCH(Tabulka!S$2,Přehled_body!$E$1:$ED$1,0)),)))</f>
        <v>0</v>
      </c>
      <c r="T28" s="139">
        <f>IF(IFERROR(INDEX(Přehled_body!$E$3:$ED$130,MATCH(Tabulka!$AI28,Přehled_body!$A$3:$A$130,0),MATCH(Tabulka!T$2,Přehled_body!$E$1:$ED$1,0)),)="",,IF(IFERROR(INDEX(Přehled_body!$E$3:$ED$130,MATCH(Tabulka!$AI28,Přehled_body!$A$3:$A$130,0),MATCH(Tabulka!T$2,Přehled_body!$E$1:$ED$1,0)),)=0,0.00000000001,IFERROR(INDEX(Přehled_body!$E$3:$ED$130,MATCH(Tabulka!$AI28,Přehled_body!$A$3:$A$130,0),MATCH(Tabulka!T$2,Přehled_body!$E$1:$ED$1,0)),)))</f>
        <v>0</v>
      </c>
      <c r="U28" s="139">
        <f>IF(IFERROR(INDEX(Přehled_body!$E$3:$ED$130,MATCH(Tabulka!$AI28,Přehled_body!$A$3:$A$130,0),MATCH(Tabulka!U$2,Přehled_body!$E$1:$ED$1,0)),)="",,IF(IFERROR(INDEX(Přehled_body!$E$3:$ED$130,MATCH(Tabulka!$AI28,Přehled_body!$A$3:$A$130,0),MATCH(Tabulka!U$2,Přehled_body!$E$1:$ED$1,0)),)=0,0.00000000001,IFERROR(INDEX(Přehled_body!$E$3:$ED$130,MATCH(Tabulka!$AI28,Přehled_body!$A$3:$A$130,0),MATCH(Tabulka!U$2,Přehled_body!$E$1:$ED$1,0)),)))</f>
        <v>0</v>
      </c>
      <c r="V28" s="139">
        <f>IF(IFERROR(INDEX(Přehled_body!$E$3:$ED$130,MATCH(Tabulka!$AI28,Přehled_body!$A$3:$A$130,0),MATCH(Tabulka!V$2,Přehled_body!$E$1:$ED$1,0)),)="",,IF(IFERROR(INDEX(Přehled_body!$E$3:$ED$130,MATCH(Tabulka!$AI28,Přehled_body!$A$3:$A$130,0),MATCH(Tabulka!V$2,Přehled_body!$E$1:$ED$1,0)),)=0,0.00000000001,IFERROR(INDEX(Přehled_body!$E$3:$ED$130,MATCH(Tabulka!$AI28,Přehled_body!$A$3:$A$130,0),MATCH(Tabulka!V$2,Přehled_body!$E$1:$ED$1,0)),)))</f>
        <v>0</v>
      </c>
      <c r="W28" s="139">
        <f>IF(IFERROR(INDEX(Přehled_body!$E$3:$ED$130,MATCH(Tabulka!$AI28,Přehled_body!$A$3:$A$130,0),MATCH(Tabulka!W$2,Přehled_body!$E$1:$ED$1,0)),)="",,IF(IFERROR(INDEX(Přehled_body!$E$3:$ED$130,MATCH(Tabulka!$AI28,Přehled_body!$A$3:$A$130,0),MATCH(Tabulka!W$2,Přehled_body!$E$1:$ED$1,0)),)=0,0.00000000001,IFERROR(INDEX(Přehled_body!$E$3:$ED$130,MATCH(Tabulka!$AI28,Přehled_body!$A$3:$A$130,0),MATCH(Tabulka!W$2,Přehled_body!$E$1:$ED$1,0)),)))</f>
        <v>0</v>
      </c>
      <c r="X28" s="139">
        <f>IF(IFERROR(INDEX(Přehled_body!$E$3:$ED$130,MATCH(Tabulka!$AI28,Přehled_body!$A$3:$A$130,0),MATCH(Tabulka!X$2,Přehled_body!$E$1:$ED$1,0)),)="",,IF(IFERROR(INDEX(Přehled_body!$E$3:$ED$130,MATCH(Tabulka!$AI28,Přehled_body!$A$3:$A$130,0),MATCH(Tabulka!X$2,Přehled_body!$E$1:$ED$1,0)),)=0,0.00000000001,IFERROR(INDEX(Přehled_body!$E$3:$ED$130,MATCH(Tabulka!$AI28,Přehled_body!$A$3:$A$130,0),MATCH(Tabulka!X$2,Přehled_body!$E$1:$ED$1,0)),)))</f>
        <v>0</v>
      </c>
      <c r="Y28" s="139">
        <f>IF(IFERROR(INDEX(Přehled_body!$E$3:$ED$130,MATCH(Tabulka!$AI28,Přehled_body!$A$3:$A$130,0),MATCH(Tabulka!Y$2,Přehled_body!$E$1:$ED$1,0)),)="",,IF(IFERROR(INDEX(Přehled_body!$E$3:$ED$130,MATCH(Tabulka!$AI28,Přehled_body!$A$3:$A$130,0),MATCH(Tabulka!Y$2,Přehled_body!$E$1:$ED$1,0)),)=0,0.00000000001,IFERROR(INDEX(Přehled_body!$E$3:$ED$130,MATCH(Tabulka!$AI28,Přehled_body!$A$3:$A$130,0),MATCH(Tabulka!Y$2,Přehled_body!$E$1:$ED$1,0)),)))</f>
        <v>0</v>
      </c>
      <c r="Z28" s="139">
        <f>IF(IFERROR(INDEX(Přehled_body!$E$3:$ED$130,MATCH(Tabulka!$AI28,Přehled_body!$A$3:$A$130,0),MATCH(Tabulka!Z$2,Přehled_body!$E$1:$ED$1,0)),)="",,IF(IFERROR(INDEX(Přehled_body!$E$3:$ED$130,MATCH(Tabulka!$AI28,Přehled_body!$A$3:$A$130,0),MATCH(Tabulka!Z$2,Přehled_body!$E$1:$ED$1,0)),)=0,0.00000000001,IFERROR(INDEX(Přehled_body!$E$3:$ED$130,MATCH(Tabulka!$AI28,Přehled_body!$A$3:$A$130,0),MATCH(Tabulka!Z$2,Přehled_body!$E$1:$ED$1,0)),)))</f>
        <v>0</v>
      </c>
      <c r="AA28" s="139">
        <f>IF(IFERROR(INDEX(Přehled_body!$E$3:$ED$130,MATCH(Tabulka!$AI28,Přehled_body!$A$3:$A$130,0),MATCH(Tabulka!AA$2,Přehled_body!$E$1:$ED$1,0)),)="",,IF(IFERROR(INDEX(Přehled_body!$E$3:$ED$130,MATCH(Tabulka!$AI28,Přehled_body!$A$3:$A$130,0),MATCH(Tabulka!AA$2,Přehled_body!$E$1:$ED$1,0)),)=0,0.00000000001,IFERROR(INDEX(Přehled_body!$E$3:$ED$130,MATCH(Tabulka!$AI28,Přehled_body!$A$3:$A$130,0),MATCH(Tabulka!AA$2,Přehled_body!$E$1:$ED$1,0)),)))</f>
        <v>0</v>
      </c>
      <c r="AB28" s="139">
        <f>IF(IFERROR(INDEX(Přehled_body!$E$3:$ED$130,MATCH(Tabulka!$AI28,Přehled_body!$A$3:$A$130,0),MATCH(Tabulka!AB$2,Přehled_body!$E$1:$ED$1,0)),)="",,IF(IFERROR(INDEX(Přehled_body!$E$3:$ED$130,MATCH(Tabulka!$AI28,Přehled_body!$A$3:$A$130,0),MATCH(Tabulka!AB$2,Přehled_body!$E$1:$ED$1,0)),)=0,0.00000000001,IFERROR(INDEX(Přehled_body!$E$3:$ED$130,MATCH(Tabulka!$AI28,Přehled_body!$A$3:$A$130,0),MATCH(Tabulka!AB$2,Přehled_body!$E$1:$ED$1,0)),)))</f>
        <v>0</v>
      </c>
      <c r="AC28" s="139">
        <f>IF(IFERROR(INDEX(Přehled_body!$E$3:$ED$130,MATCH(Tabulka!$AI28,Přehled_body!$A$3:$A$130,0),MATCH(Tabulka!AC$2,Přehled_body!$E$1:$ED$1,0)),)="",,IF(IFERROR(INDEX(Přehled_body!$E$3:$ED$130,MATCH(Tabulka!$AI28,Přehled_body!$A$3:$A$130,0),MATCH(Tabulka!AC$2,Přehled_body!$E$1:$ED$1,0)),)=0,0.00000000001,IFERROR(INDEX(Přehled_body!$E$3:$ED$130,MATCH(Tabulka!$AI28,Přehled_body!$A$3:$A$130,0),MATCH(Tabulka!AC$2,Přehled_body!$E$1:$ED$1,0)),)))</f>
        <v>0</v>
      </c>
      <c r="AD28" s="139">
        <f>IF(IFERROR(INDEX(Přehled_body!$E$3:$ED$130,MATCH(Tabulka!$AI28,Přehled_body!$A$3:$A$130,0),MATCH(Tabulka!AD$2,Přehled_body!$E$1:$ED$1,0)),)="",,IF(IFERROR(INDEX(Přehled_body!$E$3:$ED$130,MATCH(Tabulka!$AI28,Přehled_body!$A$3:$A$130,0),MATCH(Tabulka!AD$2,Přehled_body!$E$1:$ED$1,0)),)=0,0.00000000001,IFERROR(INDEX(Přehled_body!$E$3:$ED$130,MATCH(Tabulka!$AI28,Přehled_body!$A$3:$A$130,0),MATCH(Tabulka!AD$2,Přehled_body!$E$1:$ED$1,0)),)))</f>
        <v>0</v>
      </c>
      <c r="AE28" s="76">
        <f>IF(SUM($D$24:$AD$28)&lt;1,-90000,SUM(D28:AD28))</f>
        <v>40</v>
      </c>
      <c r="AF28" s="67"/>
      <c r="AG28" s="8"/>
      <c r="AI28" t="str">
        <f>CONCATENATE($B$25," ",$B$26,C28)</f>
        <v>Milan VeselýPoč. kol</v>
      </c>
    </row>
    <row r="29" spans="1:35" ht="14.4" thickTop="1">
      <c r="A29" s="64"/>
      <c r="B29" s="91"/>
      <c r="C29" s="77" t="s">
        <v>23</v>
      </c>
      <c r="D29" s="78">
        <f>IF(IFERROR(INDEX(Přehled_body!$E$3:$ED$130,MATCH(Tabulka!$AI29,Přehled_body!$A$3:$A$130,0),MATCH(Tabulka!D$2,Přehled_body!$E$1:$ED$1,0)),)="",,IF(IFERROR(INDEX(Přehled_body!$E$3:$ED$130,MATCH(Tabulka!$AI29,Přehled_body!$A$3:$A$130,0),MATCH(Tabulka!D$2,Přehled_body!$E$1:$ED$1,0)),)=0,0.00000000001,IFERROR(INDEX(Přehled_body!$E$3:$ED$130,MATCH(Tabulka!$AI29,Přehled_body!$A$3:$A$130,0),MATCH(Tabulka!D$2,Přehled_body!$E$1:$ED$1,0)),)))</f>
        <v>9.9999999999999994E-12</v>
      </c>
      <c r="E29" s="79">
        <f>IF(IFERROR(INDEX(Přehled_body!$E$3:$ED$130,MATCH(Tabulka!$AI29,Přehled_body!$A$3:$A$130,0),MATCH(Tabulka!E$2,Přehled_body!$E$1:$ED$1,0)),)="",,IF(IFERROR(INDEX(Přehled_body!$E$3:$ED$130,MATCH(Tabulka!$AI29,Přehled_body!$A$3:$A$130,0),MATCH(Tabulka!E$2,Přehled_body!$E$1:$ED$1,0)),)=0,0.00000000001,IFERROR(INDEX(Přehled_body!$E$3:$ED$130,MATCH(Tabulka!$AI29,Přehled_body!$A$3:$A$130,0),MATCH(Tabulka!E$2,Přehled_body!$E$1:$ED$1,0)),)))</f>
        <v>1</v>
      </c>
      <c r="F29" s="79">
        <f>IF(IFERROR(INDEX(Přehled_body!$E$3:$ED$130,MATCH(Tabulka!$AI29,Přehled_body!$A$3:$A$130,0),MATCH(Tabulka!F$2,Přehled_body!$E$1:$ED$1,0)),)="",,IF(IFERROR(INDEX(Přehled_body!$E$3:$ED$130,MATCH(Tabulka!$AI29,Přehled_body!$A$3:$A$130,0),MATCH(Tabulka!F$2,Přehled_body!$E$1:$ED$1,0)),)=0,0.00000000001,IFERROR(INDEX(Přehled_body!$E$3:$ED$130,MATCH(Tabulka!$AI29,Přehled_body!$A$3:$A$130,0),MATCH(Tabulka!F$2,Přehled_body!$E$1:$ED$1,0)),)))</f>
        <v>0</v>
      </c>
      <c r="G29" s="79">
        <f>IF(IFERROR(INDEX(Přehled_body!$E$3:$ED$130,MATCH(Tabulka!$AI29,Přehled_body!$A$3:$A$130,0),MATCH(Tabulka!G$2,Přehled_body!$E$1:$ED$1,0)),)="",,IF(IFERROR(INDEX(Přehled_body!$E$3:$ED$130,MATCH(Tabulka!$AI29,Přehled_body!$A$3:$A$130,0),MATCH(Tabulka!G$2,Přehled_body!$E$1:$ED$1,0)),)=0,0.00000000001,IFERROR(INDEX(Přehled_body!$E$3:$ED$130,MATCH(Tabulka!$AI29,Přehled_body!$A$3:$A$130,0),MATCH(Tabulka!G$2,Přehled_body!$E$1:$ED$1,0)),)))</f>
        <v>0</v>
      </c>
      <c r="H29" s="79">
        <f>IF(IFERROR(INDEX(Přehled_body!$E$3:$ED$130,MATCH(Tabulka!$AI29,Přehled_body!$A$3:$A$130,0),MATCH(Tabulka!H$2,Přehled_body!$E$1:$ED$1,0)),)="",,IF(IFERROR(INDEX(Přehled_body!$E$3:$ED$130,MATCH(Tabulka!$AI29,Přehled_body!$A$3:$A$130,0),MATCH(Tabulka!H$2,Přehled_body!$E$1:$ED$1,0)),)=0,0.00000000001,IFERROR(INDEX(Přehled_body!$E$3:$ED$130,MATCH(Tabulka!$AI29,Přehled_body!$A$3:$A$130,0),MATCH(Tabulka!H$2,Přehled_body!$E$1:$ED$1,0)),)))</f>
        <v>0</v>
      </c>
      <c r="I29" s="79">
        <f>IF(IFERROR(INDEX(Přehled_body!$E$3:$ED$130,MATCH(Tabulka!$AI29,Přehled_body!$A$3:$A$130,0),MATCH(Tabulka!I$2,Přehled_body!$E$1:$ED$1,0)),)="",,IF(IFERROR(INDEX(Přehled_body!$E$3:$ED$130,MATCH(Tabulka!$AI29,Přehled_body!$A$3:$A$130,0),MATCH(Tabulka!I$2,Přehled_body!$E$1:$ED$1,0)),)=0,0.00000000001,IFERROR(INDEX(Přehled_body!$E$3:$ED$130,MATCH(Tabulka!$AI29,Přehled_body!$A$3:$A$130,0),MATCH(Tabulka!I$2,Přehled_body!$E$1:$ED$1,0)),)))</f>
        <v>9.9999999999999994E-12</v>
      </c>
      <c r="J29" s="79">
        <f>IF(IFERROR(INDEX(Přehled_body!$E$3:$ED$130,MATCH(Tabulka!$AI29,Přehled_body!$A$3:$A$130,0),MATCH(Tabulka!J$2,Přehled_body!$E$1:$ED$1,0)),)="",,IF(IFERROR(INDEX(Přehled_body!$E$3:$ED$130,MATCH(Tabulka!$AI29,Přehled_body!$A$3:$A$130,0),MATCH(Tabulka!J$2,Přehled_body!$E$1:$ED$1,0)),)=0,0.00000000001,IFERROR(INDEX(Přehled_body!$E$3:$ED$130,MATCH(Tabulka!$AI29,Přehled_body!$A$3:$A$130,0),MATCH(Tabulka!J$2,Přehled_body!$E$1:$ED$1,0)),)))</f>
        <v>0</v>
      </c>
      <c r="K29" s="79">
        <f>IF(IFERROR(INDEX(Přehled_body!$E$3:$ED$130,MATCH(Tabulka!$AI29,Přehled_body!$A$3:$A$130,0),MATCH(Tabulka!K$2,Přehled_body!$E$1:$ED$1,0)),)="",,IF(IFERROR(INDEX(Přehled_body!$E$3:$ED$130,MATCH(Tabulka!$AI29,Přehled_body!$A$3:$A$130,0),MATCH(Tabulka!K$2,Přehled_body!$E$1:$ED$1,0)),)=0,0.00000000001,IFERROR(INDEX(Přehled_body!$E$3:$ED$130,MATCH(Tabulka!$AI29,Přehled_body!$A$3:$A$130,0),MATCH(Tabulka!K$2,Přehled_body!$E$1:$ED$1,0)),)))</f>
        <v>0</v>
      </c>
      <c r="L29" s="79">
        <f>IF(IFERROR(INDEX(Přehled_body!$E$3:$ED$130,MATCH(Tabulka!$AI29,Přehled_body!$A$3:$A$130,0),MATCH(Tabulka!L$2,Přehled_body!$E$1:$ED$1,0)),)="",,IF(IFERROR(INDEX(Přehled_body!$E$3:$ED$130,MATCH(Tabulka!$AI29,Přehled_body!$A$3:$A$130,0),MATCH(Tabulka!L$2,Přehled_body!$E$1:$ED$1,0)),)=0,0.00000000001,IFERROR(INDEX(Přehled_body!$E$3:$ED$130,MATCH(Tabulka!$AI29,Přehled_body!$A$3:$A$130,0),MATCH(Tabulka!L$2,Přehled_body!$E$1:$ED$1,0)),)))</f>
        <v>0</v>
      </c>
      <c r="M29" s="79">
        <f>IF(IFERROR(INDEX(Přehled_body!$E$3:$ED$130,MATCH(Tabulka!$AI29,Přehled_body!$A$3:$A$130,0),MATCH(Tabulka!M$2,Přehled_body!$E$1:$ED$1,0)),)="",,IF(IFERROR(INDEX(Přehled_body!$E$3:$ED$130,MATCH(Tabulka!$AI29,Přehled_body!$A$3:$A$130,0),MATCH(Tabulka!M$2,Přehled_body!$E$1:$ED$1,0)),)=0,0.00000000001,IFERROR(INDEX(Přehled_body!$E$3:$ED$130,MATCH(Tabulka!$AI29,Přehled_body!$A$3:$A$130,0),MATCH(Tabulka!M$2,Přehled_body!$E$1:$ED$1,0)),)))</f>
        <v>0</v>
      </c>
      <c r="N29" s="79">
        <f>IF(IFERROR(INDEX(Přehled_body!$E$3:$ED$130,MATCH(Tabulka!$AI29,Přehled_body!$A$3:$A$130,0),MATCH(Tabulka!N$2,Přehled_body!$E$1:$ED$1,0)),)="",,IF(IFERROR(INDEX(Přehled_body!$E$3:$ED$130,MATCH(Tabulka!$AI29,Přehled_body!$A$3:$A$130,0),MATCH(Tabulka!N$2,Přehled_body!$E$1:$ED$1,0)),)=0,0.00000000001,IFERROR(INDEX(Přehled_body!$E$3:$ED$130,MATCH(Tabulka!$AI29,Přehled_body!$A$3:$A$130,0),MATCH(Tabulka!N$2,Přehled_body!$E$1:$ED$1,0)),)))</f>
        <v>0</v>
      </c>
      <c r="O29" s="79">
        <f>IF(IFERROR(INDEX(Přehled_body!$E$3:$ED$130,MATCH(Tabulka!$AI29,Přehled_body!$A$3:$A$130,0),MATCH(Tabulka!O$2,Přehled_body!$E$1:$ED$1,0)),)="",,IF(IFERROR(INDEX(Přehled_body!$E$3:$ED$130,MATCH(Tabulka!$AI29,Přehled_body!$A$3:$A$130,0),MATCH(Tabulka!O$2,Přehled_body!$E$1:$ED$1,0)),)=0,0.00000000001,IFERROR(INDEX(Přehled_body!$E$3:$ED$130,MATCH(Tabulka!$AI29,Přehled_body!$A$3:$A$130,0),MATCH(Tabulka!O$2,Přehled_body!$E$1:$ED$1,0)),)))</f>
        <v>0</v>
      </c>
      <c r="P29" s="79">
        <f>IF(IFERROR(INDEX(Přehled_body!$E$3:$ED$130,MATCH(Tabulka!$AI29,Přehled_body!$A$3:$A$130,0),MATCH(Tabulka!P$2,Přehled_body!$E$1:$ED$1,0)),)="",,IF(IFERROR(INDEX(Přehled_body!$E$3:$ED$130,MATCH(Tabulka!$AI29,Přehled_body!$A$3:$A$130,0),MATCH(Tabulka!P$2,Přehled_body!$E$1:$ED$1,0)),)=0,0.00000000001,IFERROR(INDEX(Přehled_body!$E$3:$ED$130,MATCH(Tabulka!$AI29,Přehled_body!$A$3:$A$130,0),MATCH(Tabulka!P$2,Přehled_body!$E$1:$ED$1,0)),)))</f>
        <v>0</v>
      </c>
      <c r="Q29" s="79">
        <f>IF(IFERROR(INDEX(Přehled_body!$E$3:$ED$130,MATCH(Tabulka!$AI29,Přehled_body!$A$3:$A$130,0),MATCH(Tabulka!Q$2,Přehled_body!$E$1:$ED$1,0)),)="",,IF(IFERROR(INDEX(Přehled_body!$E$3:$ED$130,MATCH(Tabulka!$AI29,Přehled_body!$A$3:$A$130,0),MATCH(Tabulka!Q$2,Přehled_body!$E$1:$ED$1,0)),)=0,0.00000000001,IFERROR(INDEX(Přehled_body!$E$3:$ED$130,MATCH(Tabulka!$AI29,Přehled_body!$A$3:$A$130,0),MATCH(Tabulka!Q$2,Přehled_body!$E$1:$ED$1,0)),)))</f>
        <v>0</v>
      </c>
      <c r="R29" s="79">
        <f>IF(IFERROR(INDEX(Přehled_body!$E$3:$ED$130,MATCH(Tabulka!$AI29,Přehled_body!$A$3:$A$130,0),MATCH(Tabulka!R$2,Přehled_body!$E$1:$ED$1,0)),)="",,IF(IFERROR(INDEX(Přehled_body!$E$3:$ED$130,MATCH(Tabulka!$AI29,Přehled_body!$A$3:$A$130,0),MATCH(Tabulka!R$2,Přehled_body!$E$1:$ED$1,0)),)=0,0.00000000001,IFERROR(INDEX(Přehled_body!$E$3:$ED$130,MATCH(Tabulka!$AI29,Přehled_body!$A$3:$A$130,0),MATCH(Tabulka!R$2,Přehled_body!$E$1:$ED$1,0)),)))</f>
        <v>0</v>
      </c>
      <c r="S29" s="79">
        <f>IF(IFERROR(INDEX(Přehled_body!$E$3:$ED$130,MATCH(Tabulka!$AI29,Přehled_body!$A$3:$A$130,0),MATCH(Tabulka!S$2,Přehled_body!$E$1:$ED$1,0)),)="",,IF(IFERROR(INDEX(Přehled_body!$E$3:$ED$130,MATCH(Tabulka!$AI29,Přehled_body!$A$3:$A$130,0),MATCH(Tabulka!S$2,Přehled_body!$E$1:$ED$1,0)),)=0,0.00000000001,IFERROR(INDEX(Přehled_body!$E$3:$ED$130,MATCH(Tabulka!$AI29,Přehled_body!$A$3:$A$130,0),MATCH(Tabulka!S$2,Přehled_body!$E$1:$ED$1,0)),)))</f>
        <v>0</v>
      </c>
      <c r="T29" s="79">
        <f>IF(IFERROR(INDEX(Přehled_body!$E$3:$ED$130,MATCH(Tabulka!$AI29,Přehled_body!$A$3:$A$130,0),MATCH(Tabulka!T$2,Přehled_body!$E$1:$ED$1,0)),)="",,IF(IFERROR(INDEX(Přehled_body!$E$3:$ED$130,MATCH(Tabulka!$AI29,Přehled_body!$A$3:$A$130,0),MATCH(Tabulka!T$2,Přehled_body!$E$1:$ED$1,0)),)=0,0.00000000001,IFERROR(INDEX(Přehled_body!$E$3:$ED$130,MATCH(Tabulka!$AI29,Přehled_body!$A$3:$A$130,0),MATCH(Tabulka!T$2,Přehled_body!$E$1:$ED$1,0)),)))</f>
        <v>0</v>
      </c>
      <c r="U29" s="79">
        <f>IF(IFERROR(INDEX(Přehled_body!$E$3:$ED$130,MATCH(Tabulka!$AI29,Přehled_body!$A$3:$A$130,0),MATCH(Tabulka!U$2,Přehled_body!$E$1:$ED$1,0)),)="",,IF(IFERROR(INDEX(Přehled_body!$E$3:$ED$130,MATCH(Tabulka!$AI29,Přehled_body!$A$3:$A$130,0),MATCH(Tabulka!U$2,Přehled_body!$E$1:$ED$1,0)),)=0,0.00000000001,IFERROR(INDEX(Přehled_body!$E$3:$ED$130,MATCH(Tabulka!$AI29,Přehled_body!$A$3:$A$130,0),MATCH(Tabulka!U$2,Přehled_body!$E$1:$ED$1,0)),)))</f>
        <v>0</v>
      </c>
      <c r="V29" s="79">
        <f>IF(IFERROR(INDEX(Přehled_body!$E$3:$ED$130,MATCH(Tabulka!$AI29,Přehled_body!$A$3:$A$130,0),MATCH(Tabulka!V$2,Přehled_body!$E$1:$ED$1,0)),)="",,IF(IFERROR(INDEX(Přehled_body!$E$3:$ED$130,MATCH(Tabulka!$AI29,Přehled_body!$A$3:$A$130,0),MATCH(Tabulka!V$2,Přehled_body!$E$1:$ED$1,0)),)=0,0.00000000001,IFERROR(INDEX(Přehled_body!$E$3:$ED$130,MATCH(Tabulka!$AI29,Přehled_body!$A$3:$A$130,0),MATCH(Tabulka!V$2,Přehled_body!$E$1:$ED$1,0)),)))</f>
        <v>0</v>
      </c>
      <c r="W29" s="79">
        <f>IF(IFERROR(INDEX(Přehled_body!$E$3:$ED$130,MATCH(Tabulka!$AI29,Přehled_body!$A$3:$A$130,0),MATCH(Tabulka!W$2,Přehled_body!$E$1:$ED$1,0)),)="",,IF(IFERROR(INDEX(Přehled_body!$E$3:$ED$130,MATCH(Tabulka!$AI29,Přehled_body!$A$3:$A$130,0),MATCH(Tabulka!W$2,Přehled_body!$E$1:$ED$1,0)),)=0,0.00000000001,IFERROR(INDEX(Přehled_body!$E$3:$ED$130,MATCH(Tabulka!$AI29,Přehled_body!$A$3:$A$130,0),MATCH(Tabulka!W$2,Přehled_body!$E$1:$ED$1,0)),)))</f>
        <v>0</v>
      </c>
      <c r="X29" s="79">
        <f>IF(IFERROR(INDEX(Přehled_body!$E$3:$ED$130,MATCH(Tabulka!$AI29,Přehled_body!$A$3:$A$130,0),MATCH(Tabulka!X$2,Přehled_body!$E$1:$ED$1,0)),)="",,IF(IFERROR(INDEX(Přehled_body!$E$3:$ED$130,MATCH(Tabulka!$AI29,Přehled_body!$A$3:$A$130,0),MATCH(Tabulka!X$2,Přehled_body!$E$1:$ED$1,0)),)=0,0.00000000001,IFERROR(INDEX(Přehled_body!$E$3:$ED$130,MATCH(Tabulka!$AI29,Přehled_body!$A$3:$A$130,0),MATCH(Tabulka!X$2,Přehled_body!$E$1:$ED$1,0)),)))</f>
        <v>0</v>
      </c>
      <c r="Y29" s="79">
        <f>IF(IFERROR(INDEX(Přehled_body!$E$3:$ED$130,MATCH(Tabulka!$AI29,Přehled_body!$A$3:$A$130,0),MATCH(Tabulka!Y$2,Přehled_body!$E$1:$ED$1,0)),)="",,IF(IFERROR(INDEX(Přehled_body!$E$3:$ED$130,MATCH(Tabulka!$AI29,Přehled_body!$A$3:$A$130,0),MATCH(Tabulka!Y$2,Přehled_body!$E$1:$ED$1,0)),)=0,0.00000000001,IFERROR(INDEX(Přehled_body!$E$3:$ED$130,MATCH(Tabulka!$AI29,Přehled_body!$A$3:$A$130,0),MATCH(Tabulka!Y$2,Přehled_body!$E$1:$ED$1,0)),)))</f>
        <v>0</v>
      </c>
      <c r="Z29" s="79">
        <f>IF(IFERROR(INDEX(Přehled_body!$E$3:$ED$130,MATCH(Tabulka!$AI29,Přehled_body!$A$3:$A$130,0),MATCH(Tabulka!Z$2,Přehled_body!$E$1:$ED$1,0)),)="",,IF(IFERROR(INDEX(Přehled_body!$E$3:$ED$130,MATCH(Tabulka!$AI29,Přehled_body!$A$3:$A$130,0),MATCH(Tabulka!Z$2,Přehled_body!$E$1:$ED$1,0)),)=0,0.00000000001,IFERROR(INDEX(Přehled_body!$E$3:$ED$130,MATCH(Tabulka!$AI29,Přehled_body!$A$3:$A$130,0),MATCH(Tabulka!Z$2,Přehled_body!$E$1:$ED$1,0)),)))</f>
        <v>0</v>
      </c>
      <c r="AA29" s="79">
        <f>IF(IFERROR(INDEX(Přehled_body!$E$3:$ED$130,MATCH(Tabulka!$AI29,Přehled_body!$A$3:$A$130,0),MATCH(Tabulka!AA$2,Přehled_body!$E$1:$ED$1,0)),)="",,IF(IFERROR(INDEX(Přehled_body!$E$3:$ED$130,MATCH(Tabulka!$AI29,Přehled_body!$A$3:$A$130,0),MATCH(Tabulka!AA$2,Přehled_body!$E$1:$ED$1,0)),)=0,0.00000000001,IFERROR(INDEX(Přehled_body!$E$3:$ED$130,MATCH(Tabulka!$AI29,Přehled_body!$A$3:$A$130,0),MATCH(Tabulka!AA$2,Přehled_body!$E$1:$ED$1,0)),)))</f>
        <v>0</v>
      </c>
      <c r="AB29" s="79">
        <f>IF(IFERROR(INDEX(Přehled_body!$E$3:$ED$130,MATCH(Tabulka!$AI29,Přehled_body!$A$3:$A$130,0),MATCH(Tabulka!AB$2,Přehled_body!$E$1:$ED$1,0)),)="",,IF(IFERROR(INDEX(Přehled_body!$E$3:$ED$130,MATCH(Tabulka!$AI29,Přehled_body!$A$3:$A$130,0),MATCH(Tabulka!AB$2,Přehled_body!$E$1:$ED$1,0)),)=0,0.00000000001,IFERROR(INDEX(Přehled_body!$E$3:$ED$130,MATCH(Tabulka!$AI29,Přehled_body!$A$3:$A$130,0),MATCH(Tabulka!AB$2,Přehled_body!$E$1:$ED$1,0)),)))</f>
        <v>0</v>
      </c>
      <c r="AC29" s="79">
        <f>IF(IFERROR(INDEX(Přehled_body!$E$3:$ED$130,MATCH(Tabulka!$AI29,Přehled_body!$A$3:$A$130,0),MATCH(Tabulka!AC$2,Přehled_body!$E$1:$ED$1,0)),)="",,IF(IFERROR(INDEX(Přehled_body!$E$3:$ED$130,MATCH(Tabulka!$AI29,Přehled_body!$A$3:$A$130,0),MATCH(Tabulka!AC$2,Přehled_body!$E$1:$ED$1,0)),)=0,0.00000000001,IFERROR(INDEX(Přehled_body!$E$3:$ED$130,MATCH(Tabulka!$AI29,Přehled_body!$A$3:$A$130,0),MATCH(Tabulka!AC$2,Přehled_body!$E$1:$ED$1,0)),)))</f>
        <v>0</v>
      </c>
      <c r="AD29" s="79">
        <f>IF(IFERROR(INDEX(Přehled_body!$E$3:$ED$130,MATCH(Tabulka!$AI29,Přehled_body!$A$3:$A$130,0),MATCH(Tabulka!AD$2,Přehled_body!$E$1:$ED$1,0)),)="",,IF(IFERROR(INDEX(Přehled_body!$E$3:$ED$130,MATCH(Tabulka!$AI29,Přehled_body!$A$3:$A$130,0),MATCH(Tabulka!AD$2,Přehled_body!$E$1:$ED$1,0)),)=0,0.00000000001,IFERROR(INDEX(Přehled_body!$E$3:$ED$130,MATCH(Tabulka!$AI29,Přehled_body!$A$3:$A$130,0),MATCH(Tabulka!AD$2,Přehled_body!$E$1:$ED$1,0)),)))</f>
        <v>0</v>
      </c>
      <c r="AE29" s="80">
        <f>IF(SUM($D$29:$AD$33)&lt;1,-90000,SUM(D29:AD29))</f>
        <v>1.00000000002</v>
      </c>
      <c r="AF29" s="72"/>
      <c r="AG29" s="8"/>
      <c r="AI29" t="str">
        <f>CONCATENATE($B$30," ",$B$31,C29)</f>
        <v>Míra ŠedivýVýhry</v>
      </c>
    </row>
    <row r="30" spans="1:35" ht="13.8">
      <c r="A30" s="64" t="str">
        <f>CONCATENATE(B30," ",B31)</f>
        <v>Míra Šedivý</v>
      </c>
      <c r="B30" s="91" t="s">
        <v>2</v>
      </c>
      <c r="C30" s="82" t="s">
        <v>24</v>
      </c>
      <c r="D30" s="83">
        <f>IF(IFERROR(INDEX(Přehled_body!$E$3:$ED$130,MATCH(Tabulka!$AI30,Přehled_body!$A$3:$A$130,0),MATCH(Tabulka!D$2,Přehled_body!$E$1:$ED$1,0)),)="",,IF(IFERROR(INDEX(Přehled_body!$E$3:$ED$130,MATCH(Tabulka!$AI30,Přehled_body!$A$3:$A$130,0),MATCH(Tabulka!D$2,Přehled_body!$E$1:$ED$1,0)),)=0,0.00000000001,IFERROR(INDEX(Přehled_body!$E$3:$ED$130,MATCH(Tabulka!$AI30,Přehled_body!$A$3:$A$130,0),MATCH(Tabulka!D$2,Přehled_body!$E$1:$ED$1,0)),)))</f>
        <v>1</v>
      </c>
      <c r="E30" s="84">
        <f>IF(IFERROR(INDEX(Přehled_body!$E$3:$ED$130,MATCH(Tabulka!$AI30,Přehled_body!$A$3:$A$130,0),MATCH(Tabulka!E$2,Přehled_body!$E$1:$ED$1,0)),)="",,IF(IFERROR(INDEX(Přehled_body!$E$3:$ED$130,MATCH(Tabulka!$AI30,Přehled_body!$A$3:$A$130,0),MATCH(Tabulka!E$2,Přehled_body!$E$1:$ED$1,0)),)=0,0.00000000001,IFERROR(INDEX(Přehled_body!$E$3:$ED$130,MATCH(Tabulka!$AI30,Přehled_body!$A$3:$A$130,0),MATCH(Tabulka!E$2,Přehled_body!$E$1:$ED$1,0)),)))</f>
        <v>9.9999999999999994E-12</v>
      </c>
      <c r="F30" s="84">
        <f>IF(IFERROR(INDEX(Přehled_body!$E$3:$ED$130,MATCH(Tabulka!$AI30,Přehled_body!$A$3:$A$130,0),MATCH(Tabulka!F$2,Přehled_body!$E$1:$ED$1,0)),)="",,IF(IFERROR(INDEX(Přehled_body!$E$3:$ED$130,MATCH(Tabulka!$AI30,Přehled_body!$A$3:$A$130,0),MATCH(Tabulka!F$2,Přehled_body!$E$1:$ED$1,0)),)=0,0.00000000001,IFERROR(INDEX(Přehled_body!$E$3:$ED$130,MATCH(Tabulka!$AI30,Přehled_body!$A$3:$A$130,0),MATCH(Tabulka!F$2,Přehled_body!$E$1:$ED$1,0)),)))</f>
        <v>0</v>
      </c>
      <c r="G30" s="84">
        <f>IF(IFERROR(INDEX(Přehled_body!$E$3:$ED$130,MATCH(Tabulka!$AI30,Přehled_body!$A$3:$A$130,0),MATCH(Tabulka!G$2,Přehled_body!$E$1:$ED$1,0)),)="",,IF(IFERROR(INDEX(Přehled_body!$E$3:$ED$130,MATCH(Tabulka!$AI30,Přehled_body!$A$3:$A$130,0),MATCH(Tabulka!G$2,Přehled_body!$E$1:$ED$1,0)),)=0,0.00000000001,IFERROR(INDEX(Přehled_body!$E$3:$ED$130,MATCH(Tabulka!$AI30,Přehled_body!$A$3:$A$130,0),MATCH(Tabulka!G$2,Přehled_body!$E$1:$ED$1,0)),)))</f>
        <v>0</v>
      </c>
      <c r="H30" s="84">
        <f>IF(IFERROR(INDEX(Přehled_body!$E$3:$ED$130,MATCH(Tabulka!$AI30,Přehled_body!$A$3:$A$130,0),MATCH(Tabulka!H$2,Přehled_body!$E$1:$ED$1,0)),)="",,IF(IFERROR(INDEX(Přehled_body!$E$3:$ED$130,MATCH(Tabulka!$AI30,Přehled_body!$A$3:$A$130,0),MATCH(Tabulka!H$2,Přehled_body!$E$1:$ED$1,0)),)=0,0.00000000001,IFERROR(INDEX(Přehled_body!$E$3:$ED$130,MATCH(Tabulka!$AI30,Přehled_body!$A$3:$A$130,0),MATCH(Tabulka!H$2,Přehled_body!$E$1:$ED$1,0)),)))</f>
        <v>0</v>
      </c>
      <c r="I30" s="84">
        <f>IF(IFERROR(INDEX(Přehled_body!$E$3:$ED$130,MATCH(Tabulka!$AI30,Přehled_body!$A$3:$A$130,0),MATCH(Tabulka!I$2,Přehled_body!$E$1:$ED$1,0)),)="",,IF(IFERROR(INDEX(Přehled_body!$E$3:$ED$130,MATCH(Tabulka!$AI30,Přehled_body!$A$3:$A$130,0),MATCH(Tabulka!I$2,Přehled_body!$E$1:$ED$1,0)),)=0,0.00000000001,IFERROR(INDEX(Přehled_body!$E$3:$ED$130,MATCH(Tabulka!$AI30,Přehled_body!$A$3:$A$130,0),MATCH(Tabulka!I$2,Přehled_body!$E$1:$ED$1,0)),)))</f>
        <v>1</v>
      </c>
      <c r="J30" s="84">
        <f>IF(IFERROR(INDEX(Přehled_body!$E$3:$ED$130,MATCH(Tabulka!$AI30,Přehled_body!$A$3:$A$130,0),MATCH(Tabulka!J$2,Přehled_body!$E$1:$ED$1,0)),)="",,IF(IFERROR(INDEX(Přehled_body!$E$3:$ED$130,MATCH(Tabulka!$AI30,Přehled_body!$A$3:$A$130,0),MATCH(Tabulka!J$2,Přehled_body!$E$1:$ED$1,0)),)=0,0.00000000001,IFERROR(INDEX(Přehled_body!$E$3:$ED$130,MATCH(Tabulka!$AI30,Přehled_body!$A$3:$A$130,0),MATCH(Tabulka!J$2,Přehled_body!$E$1:$ED$1,0)),)))</f>
        <v>0</v>
      </c>
      <c r="K30" s="84">
        <f>IF(IFERROR(INDEX(Přehled_body!$E$3:$ED$130,MATCH(Tabulka!$AI30,Přehled_body!$A$3:$A$130,0),MATCH(Tabulka!K$2,Přehled_body!$E$1:$ED$1,0)),)="",,IF(IFERROR(INDEX(Přehled_body!$E$3:$ED$130,MATCH(Tabulka!$AI30,Přehled_body!$A$3:$A$130,0),MATCH(Tabulka!K$2,Přehled_body!$E$1:$ED$1,0)),)=0,0.00000000001,IFERROR(INDEX(Přehled_body!$E$3:$ED$130,MATCH(Tabulka!$AI30,Přehled_body!$A$3:$A$130,0),MATCH(Tabulka!K$2,Přehled_body!$E$1:$ED$1,0)),)))</f>
        <v>0</v>
      </c>
      <c r="L30" s="84">
        <f>IF(IFERROR(INDEX(Přehled_body!$E$3:$ED$130,MATCH(Tabulka!$AI30,Přehled_body!$A$3:$A$130,0),MATCH(Tabulka!L$2,Přehled_body!$E$1:$ED$1,0)),)="",,IF(IFERROR(INDEX(Přehled_body!$E$3:$ED$130,MATCH(Tabulka!$AI30,Přehled_body!$A$3:$A$130,0),MATCH(Tabulka!L$2,Přehled_body!$E$1:$ED$1,0)),)=0,0.00000000001,IFERROR(INDEX(Přehled_body!$E$3:$ED$130,MATCH(Tabulka!$AI30,Přehled_body!$A$3:$A$130,0),MATCH(Tabulka!L$2,Přehled_body!$E$1:$ED$1,0)),)))</f>
        <v>0</v>
      </c>
      <c r="M30" s="84">
        <f>IF(IFERROR(INDEX(Přehled_body!$E$3:$ED$130,MATCH(Tabulka!$AI30,Přehled_body!$A$3:$A$130,0),MATCH(Tabulka!M$2,Přehled_body!$E$1:$ED$1,0)),)="",,IF(IFERROR(INDEX(Přehled_body!$E$3:$ED$130,MATCH(Tabulka!$AI30,Přehled_body!$A$3:$A$130,0),MATCH(Tabulka!M$2,Přehled_body!$E$1:$ED$1,0)),)=0,0.00000000001,IFERROR(INDEX(Přehled_body!$E$3:$ED$130,MATCH(Tabulka!$AI30,Přehled_body!$A$3:$A$130,0),MATCH(Tabulka!M$2,Přehled_body!$E$1:$ED$1,0)),)))</f>
        <v>0</v>
      </c>
      <c r="N30" s="84">
        <f>IF(IFERROR(INDEX(Přehled_body!$E$3:$ED$130,MATCH(Tabulka!$AI30,Přehled_body!$A$3:$A$130,0),MATCH(Tabulka!N$2,Přehled_body!$E$1:$ED$1,0)),)="",,IF(IFERROR(INDEX(Přehled_body!$E$3:$ED$130,MATCH(Tabulka!$AI30,Přehled_body!$A$3:$A$130,0),MATCH(Tabulka!N$2,Přehled_body!$E$1:$ED$1,0)),)=0,0.00000000001,IFERROR(INDEX(Přehled_body!$E$3:$ED$130,MATCH(Tabulka!$AI30,Přehled_body!$A$3:$A$130,0),MATCH(Tabulka!N$2,Přehled_body!$E$1:$ED$1,0)),)))</f>
        <v>0</v>
      </c>
      <c r="O30" s="84">
        <f>IF(IFERROR(INDEX(Přehled_body!$E$3:$ED$130,MATCH(Tabulka!$AI30,Přehled_body!$A$3:$A$130,0),MATCH(Tabulka!O$2,Přehled_body!$E$1:$ED$1,0)),)="",,IF(IFERROR(INDEX(Přehled_body!$E$3:$ED$130,MATCH(Tabulka!$AI30,Přehled_body!$A$3:$A$130,0),MATCH(Tabulka!O$2,Přehled_body!$E$1:$ED$1,0)),)=0,0.00000000001,IFERROR(INDEX(Přehled_body!$E$3:$ED$130,MATCH(Tabulka!$AI30,Přehled_body!$A$3:$A$130,0),MATCH(Tabulka!O$2,Přehled_body!$E$1:$ED$1,0)),)))</f>
        <v>0</v>
      </c>
      <c r="P30" s="84">
        <f>IF(IFERROR(INDEX(Přehled_body!$E$3:$ED$130,MATCH(Tabulka!$AI30,Přehled_body!$A$3:$A$130,0),MATCH(Tabulka!P$2,Přehled_body!$E$1:$ED$1,0)),)="",,IF(IFERROR(INDEX(Přehled_body!$E$3:$ED$130,MATCH(Tabulka!$AI30,Přehled_body!$A$3:$A$130,0),MATCH(Tabulka!P$2,Přehled_body!$E$1:$ED$1,0)),)=0,0.00000000001,IFERROR(INDEX(Přehled_body!$E$3:$ED$130,MATCH(Tabulka!$AI30,Přehled_body!$A$3:$A$130,0),MATCH(Tabulka!P$2,Přehled_body!$E$1:$ED$1,0)),)))</f>
        <v>0</v>
      </c>
      <c r="Q30" s="84">
        <f>IF(IFERROR(INDEX(Přehled_body!$E$3:$ED$130,MATCH(Tabulka!$AI30,Přehled_body!$A$3:$A$130,0),MATCH(Tabulka!Q$2,Přehled_body!$E$1:$ED$1,0)),)="",,IF(IFERROR(INDEX(Přehled_body!$E$3:$ED$130,MATCH(Tabulka!$AI30,Přehled_body!$A$3:$A$130,0),MATCH(Tabulka!Q$2,Přehled_body!$E$1:$ED$1,0)),)=0,0.00000000001,IFERROR(INDEX(Přehled_body!$E$3:$ED$130,MATCH(Tabulka!$AI30,Přehled_body!$A$3:$A$130,0),MATCH(Tabulka!Q$2,Přehled_body!$E$1:$ED$1,0)),)))</f>
        <v>0</v>
      </c>
      <c r="R30" s="84">
        <f>IF(IFERROR(INDEX(Přehled_body!$E$3:$ED$130,MATCH(Tabulka!$AI30,Přehled_body!$A$3:$A$130,0),MATCH(Tabulka!R$2,Přehled_body!$E$1:$ED$1,0)),)="",,IF(IFERROR(INDEX(Přehled_body!$E$3:$ED$130,MATCH(Tabulka!$AI30,Přehled_body!$A$3:$A$130,0),MATCH(Tabulka!R$2,Přehled_body!$E$1:$ED$1,0)),)=0,0.00000000001,IFERROR(INDEX(Přehled_body!$E$3:$ED$130,MATCH(Tabulka!$AI30,Přehled_body!$A$3:$A$130,0),MATCH(Tabulka!R$2,Přehled_body!$E$1:$ED$1,0)),)))</f>
        <v>0</v>
      </c>
      <c r="S30" s="84">
        <f>IF(IFERROR(INDEX(Přehled_body!$E$3:$ED$130,MATCH(Tabulka!$AI30,Přehled_body!$A$3:$A$130,0),MATCH(Tabulka!S$2,Přehled_body!$E$1:$ED$1,0)),)="",,IF(IFERROR(INDEX(Přehled_body!$E$3:$ED$130,MATCH(Tabulka!$AI30,Přehled_body!$A$3:$A$130,0),MATCH(Tabulka!S$2,Přehled_body!$E$1:$ED$1,0)),)=0,0.00000000001,IFERROR(INDEX(Přehled_body!$E$3:$ED$130,MATCH(Tabulka!$AI30,Přehled_body!$A$3:$A$130,0),MATCH(Tabulka!S$2,Přehled_body!$E$1:$ED$1,0)),)))</f>
        <v>0</v>
      </c>
      <c r="T30" s="84">
        <f>IF(IFERROR(INDEX(Přehled_body!$E$3:$ED$130,MATCH(Tabulka!$AI30,Přehled_body!$A$3:$A$130,0),MATCH(Tabulka!T$2,Přehled_body!$E$1:$ED$1,0)),)="",,IF(IFERROR(INDEX(Přehled_body!$E$3:$ED$130,MATCH(Tabulka!$AI30,Přehled_body!$A$3:$A$130,0),MATCH(Tabulka!T$2,Přehled_body!$E$1:$ED$1,0)),)=0,0.00000000001,IFERROR(INDEX(Přehled_body!$E$3:$ED$130,MATCH(Tabulka!$AI30,Přehled_body!$A$3:$A$130,0),MATCH(Tabulka!T$2,Přehled_body!$E$1:$ED$1,0)),)))</f>
        <v>0</v>
      </c>
      <c r="U30" s="84">
        <f>IF(IFERROR(INDEX(Přehled_body!$E$3:$ED$130,MATCH(Tabulka!$AI30,Přehled_body!$A$3:$A$130,0),MATCH(Tabulka!U$2,Přehled_body!$E$1:$ED$1,0)),)="",,IF(IFERROR(INDEX(Přehled_body!$E$3:$ED$130,MATCH(Tabulka!$AI30,Přehled_body!$A$3:$A$130,0),MATCH(Tabulka!U$2,Přehled_body!$E$1:$ED$1,0)),)=0,0.00000000001,IFERROR(INDEX(Přehled_body!$E$3:$ED$130,MATCH(Tabulka!$AI30,Přehled_body!$A$3:$A$130,0),MATCH(Tabulka!U$2,Přehled_body!$E$1:$ED$1,0)),)))</f>
        <v>0</v>
      </c>
      <c r="V30" s="84">
        <f>IF(IFERROR(INDEX(Přehled_body!$E$3:$ED$130,MATCH(Tabulka!$AI30,Přehled_body!$A$3:$A$130,0),MATCH(Tabulka!V$2,Přehled_body!$E$1:$ED$1,0)),)="",,IF(IFERROR(INDEX(Přehled_body!$E$3:$ED$130,MATCH(Tabulka!$AI30,Přehled_body!$A$3:$A$130,0),MATCH(Tabulka!V$2,Přehled_body!$E$1:$ED$1,0)),)=0,0.00000000001,IFERROR(INDEX(Přehled_body!$E$3:$ED$130,MATCH(Tabulka!$AI30,Přehled_body!$A$3:$A$130,0),MATCH(Tabulka!V$2,Přehled_body!$E$1:$ED$1,0)),)))</f>
        <v>0</v>
      </c>
      <c r="W30" s="84">
        <f>IF(IFERROR(INDEX(Přehled_body!$E$3:$ED$130,MATCH(Tabulka!$AI30,Přehled_body!$A$3:$A$130,0),MATCH(Tabulka!W$2,Přehled_body!$E$1:$ED$1,0)),)="",,IF(IFERROR(INDEX(Přehled_body!$E$3:$ED$130,MATCH(Tabulka!$AI30,Přehled_body!$A$3:$A$130,0),MATCH(Tabulka!W$2,Přehled_body!$E$1:$ED$1,0)),)=0,0.00000000001,IFERROR(INDEX(Přehled_body!$E$3:$ED$130,MATCH(Tabulka!$AI30,Přehled_body!$A$3:$A$130,0),MATCH(Tabulka!W$2,Přehled_body!$E$1:$ED$1,0)),)))</f>
        <v>0</v>
      </c>
      <c r="X30" s="84">
        <f>IF(IFERROR(INDEX(Přehled_body!$E$3:$ED$130,MATCH(Tabulka!$AI30,Přehled_body!$A$3:$A$130,0),MATCH(Tabulka!X$2,Přehled_body!$E$1:$ED$1,0)),)="",,IF(IFERROR(INDEX(Přehled_body!$E$3:$ED$130,MATCH(Tabulka!$AI30,Přehled_body!$A$3:$A$130,0),MATCH(Tabulka!X$2,Přehled_body!$E$1:$ED$1,0)),)=0,0.00000000001,IFERROR(INDEX(Přehled_body!$E$3:$ED$130,MATCH(Tabulka!$AI30,Přehled_body!$A$3:$A$130,0),MATCH(Tabulka!X$2,Přehled_body!$E$1:$ED$1,0)),)))</f>
        <v>0</v>
      </c>
      <c r="Y30" s="84">
        <f>IF(IFERROR(INDEX(Přehled_body!$E$3:$ED$130,MATCH(Tabulka!$AI30,Přehled_body!$A$3:$A$130,0),MATCH(Tabulka!Y$2,Přehled_body!$E$1:$ED$1,0)),)="",,IF(IFERROR(INDEX(Přehled_body!$E$3:$ED$130,MATCH(Tabulka!$AI30,Přehled_body!$A$3:$A$130,0),MATCH(Tabulka!Y$2,Přehled_body!$E$1:$ED$1,0)),)=0,0.00000000001,IFERROR(INDEX(Přehled_body!$E$3:$ED$130,MATCH(Tabulka!$AI30,Přehled_body!$A$3:$A$130,0),MATCH(Tabulka!Y$2,Přehled_body!$E$1:$ED$1,0)),)))</f>
        <v>0</v>
      </c>
      <c r="Z30" s="84">
        <f>IF(IFERROR(INDEX(Přehled_body!$E$3:$ED$130,MATCH(Tabulka!$AI30,Přehled_body!$A$3:$A$130,0),MATCH(Tabulka!Z$2,Přehled_body!$E$1:$ED$1,0)),)="",,IF(IFERROR(INDEX(Přehled_body!$E$3:$ED$130,MATCH(Tabulka!$AI30,Přehled_body!$A$3:$A$130,0),MATCH(Tabulka!Z$2,Přehled_body!$E$1:$ED$1,0)),)=0,0.00000000001,IFERROR(INDEX(Přehled_body!$E$3:$ED$130,MATCH(Tabulka!$AI30,Přehled_body!$A$3:$A$130,0),MATCH(Tabulka!Z$2,Přehled_body!$E$1:$ED$1,0)),)))</f>
        <v>0</v>
      </c>
      <c r="AA30" s="84">
        <f>IF(IFERROR(INDEX(Přehled_body!$E$3:$ED$130,MATCH(Tabulka!$AI30,Přehled_body!$A$3:$A$130,0),MATCH(Tabulka!AA$2,Přehled_body!$E$1:$ED$1,0)),)="",,IF(IFERROR(INDEX(Přehled_body!$E$3:$ED$130,MATCH(Tabulka!$AI30,Přehled_body!$A$3:$A$130,0),MATCH(Tabulka!AA$2,Přehled_body!$E$1:$ED$1,0)),)=0,0.00000000001,IFERROR(INDEX(Přehled_body!$E$3:$ED$130,MATCH(Tabulka!$AI30,Přehled_body!$A$3:$A$130,0),MATCH(Tabulka!AA$2,Přehled_body!$E$1:$ED$1,0)),)))</f>
        <v>0</v>
      </c>
      <c r="AB30" s="84">
        <f>IF(IFERROR(INDEX(Přehled_body!$E$3:$ED$130,MATCH(Tabulka!$AI30,Přehled_body!$A$3:$A$130,0),MATCH(Tabulka!AB$2,Přehled_body!$E$1:$ED$1,0)),)="",,IF(IFERROR(INDEX(Přehled_body!$E$3:$ED$130,MATCH(Tabulka!$AI30,Přehled_body!$A$3:$A$130,0),MATCH(Tabulka!AB$2,Přehled_body!$E$1:$ED$1,0)),)=0,0.00000000001,IFERROR(INDEX(Přehled_body!$E$3:$ED$130,MATCH(Tabulka!$AI30,Přehled_body!$A$3:$A$130,0),MATCH(Tabulka!AB$2,Přehled_body!$E$1:$ED$1,0)),)))</f>
        <v>0</v>
      </c>
      <c r="AC30" s="84">
        <f>IF(IFERROR(INDEX(Přehled_body!$E$3:$ED$130,MATCH(Tabulka!$AI30,Přehled_body!$A$3:$A$130,0),MATCH(Tabulka!AC$2,Přehled_body!$E$1:$ED$1,0)),)="",,IF(IFERROR(INDEX(Přehled_body!$E$3:$ED$130,MATCH(Tabulka!$AI30,Přehled_body!$A$3:$A$130,0),MATCH(Tabulka!AC$2,Přehled_body!$E$1:$ED$1,0)),)=0,0.00000000001,IFERROR(INDEX(Přehled_body!$E$3:$ED$130,MATCH(Tabulka!$AI30,Přehled_body!$A$3:$A$130,0),MATCH(Tabulka!AC$2,Přehled_body!$E$1:$ED$1,0)),)))</f>
        <v>0</v>
      </c>
      <c r="AD30" s="84">
        <f>IF(IFERROR(INDEX(Přehled_body!$E$3:$ED$130,MATCH(Tabulka!$AI30,Přehled_body!$A$3:$A$130,0),MATCH(Tabulka!AD$2,Přehled_body!$E$1:$ED$1,0)),)="",,IF(IFERROR(INDEX(Přehled_body!$E$3:$ED$130,MATCH(Tabulka!$AI30,Přehled_body!$A$3:$A$130,0),MATCH(Tabulka!AD$2,Přehled_body!$E$1:$ED$1,0)),)=0,0.00000000001,IFERROR(INDEX(Přehled_body!$E$3:$ED$130,MATCH(Tabulka!$AI30,Přehled_body!$A$3:$A$130,0),MATCH(Tabulka!AD$2,Přehled_body!$E$1:$ED$1,0)),)))</f>
        <v>0</v>
      </c>
      <c r="AE30" s="85">
        <f>IF(SUM($D$29:$AD$33)&lt;1,-90000,SUM(D30:AD30))</f>
        <v>2.00000000001</v>
      </c>
      <c r="AF30" s="140">
        <f>IF(AE33&gt;0.9,SUM(AE29-AE30)+0.00000001,0)</f>
        <v>-0.99999998998999995</v>
      </c>
      <c r="AG30" s="8"/>
      <c r="AI30" t="str">
        <f>CONCATENATE($B$30," ",$B$31,C30)</f>
        <v>Míra ŠedivýProhry</v>
      </c>
    </row>
    <row r="31" spans="1:35" ht="13.8">
      <c r="A31" s="64" t="str">
        <f>CONCATENATE(B31," ",B30)</f>
        <v>Šedivý Míra</v>
      </c>
      <c r="B31" s="91" t="s">
        <v>3</v>
      </c>
      <c r="C31" s="82" t="s">
        <v>39</v>
      </c>
      <c r="D31" s="83">
        <f>IF(IFERROR(INDEX(Přehled_body!$E$3:$ED$130,MATCH(Tabulka!$AI31,Přehled_body!$A$3:$A$130,0),MATCH(Tabulka!D$2,Přehled_body!$E$1:$ED$1,0)),)="",,IF(IFERROR(INDEX(Přehled_body!$E$3:$ED$130,MATCH(Tabulka!$AI31,Přehled_body!$A$3:$A$130,0),MATCH(Tabulka!D$2,Přehled_body!$E$1:$ED$1,0)),)=0,0.00000000001,IFERROR(INDEX(Přehled_body!$E$3:$ED$130,MATCH(Tabulka!$AI31,Přehled_body!$A$3:$A$130,0),MATCH(Tabulka!D$2,Přehled_body!$E$1:$ED$1,0)),)))</f>
        <v>2</v>
      </c>
      <c r="E31" s="84">
        <f>IF(IFERROR(INDEX(Přehled_body!$E$3:$ED$130,MATCH(Tabulka!$AI31,Přehled_body!$A$3:$A$130,0),MATCH(Tabulka!E$2,Přehled_body!$E$1:$ED$1,0)),)="",,IF(IFERROR(INDEX(Přehled_body!$E$3:$ED$130,MATCH(Tabulka!$AI31,Přehled_body!$A$3:$A$130,0),MATCH(Tabulka!E$2,Přehled_body!$E$1:$ED$1,0)),)=0,0.00000000001,IFERROR(INDEX(Přehled_body!$E$3:$ED$130,MATCH(Tabulka!$AI31,Přehled_body!$A$3:$A$130,0),MATCH(Tabulka!E$2,Přehled_body!$E$1:$ED$1,0)),)))</f>
        <v>9.9999999999999994E-12</v>
      </c>
      <c r="F31" s="84">
        <f>IF(IFERROR(INDEX(Přehled_body!$E$3:$ED$130,MATCH(Tabulka!$AI31,Přehled_body!$A$3:$A$130,0),MATCH(Tabulka!F$2,Přehled_body!$E$1:$ED$1,0)),)="",,IF(IFERROR(INDEX(Přehled_body!$E$3:$ED$130,MATCH(Tabulka!$AI31,Přehled_body!$A$3:$A$130,0),MATCH(Tabulka!F$2,Přehled_body!$E$1:$ED$1,0)),)=0,0.00000000001,IFERROR(INDEX(Přehled_body!$E$3:$ED$130,MATCH(Tabulka!$AI31,Přehled_body!$A$3:$A$130,0),MATCH(Tabulka!F$2,Přehled_body!$E$1:$ED$1,0)),)))</f>
        <v>0</v>
      </c>
      <c r="G31" s="84">
        <f>IF(IFERROR(INDEX(Přehled_body!$E$3:$ED$130,MATCH(Tabulka!$AI31,Přehled_body!$A$3:$A$130,0),MATCH(Tabulka!G$2,Přehled_body!$E$1:$ED$1,0)),)="",,IF(IFERROR(INDEX(Přehled_body!$E$3:$ED$130,MATCH(Tabulka!$AI31,Přehled_body!$A$3:$A$130,0),MATCH(Tabulka!G$2,Přehled_body!$E$1:$ED$1,0)),)=0,0.00000000001,IFERROR(INDEX(Přehled_body!$E$3:$ED$130,MATCH(Tabulka!$AI31,Přehled_body!$A$3:$A$130,0),MATCH(Tabulka!G$2,Přehled_body!$E$1:$ED$1,0)),)))</f>
        <v>0</v>
      </c>
      <c r="H31" s="84">
        <f>IF(IFERROR(INDEX(Přehled_body!$E$3:$ED$130,MATCH(Tabulka!$AI31,Přehled_body!$A$3:$A$130,0),MATCH(Tabulka!H$2,Přehled_body!$E$1:$ED$1,0)),)="",,IF(IFERROR(INDEX(Přehled_body!$E$3:$ED$130,MATCH(Tabulka!$AI31,Přehled_body!$A$3:$A$130,0),MATCH(Tabulka!H$2,Přehled_body!$E$1:$ED$1,0)),)=0,0.00000000001,IFERROR(INDEX(Přehled_body!$E$3:$ED$130,MATCH(Tabulka!$AI31,Přehled_body!$A$3:$A$130,0),MATCH(Tabulka!H$2,Přehled_body!$E$1:$ED$1,0)),)))</f>
        <v>0</v>
      </c>
      <c r="I31" s="84">
        <f>IF(IFERROR(INDEX(Přehled_body!$E$3:$ED$130,MATCH(Tabulka!$AI31,Přehled_body!$A$3:$A$130,0),MATCH(Tabulka!I$2,Přehled_body!$E$1:$ED$1,0)),)="",,IF(IFERROR(INDEX(Přehled_body!$E$3:$ED$130,MATCH(Tabulka!$AI31,Přehled_body!$A$3:$A$130,0),MATCH(Tabulka!I$2,Přehled_body!$E$1:$ED$1,0)),)=0,0.00000000001,IFERROR(INDEX(Přehled_body!$E$3:$ED$130,MATCH(Tabulka!$AI31,Přehled_body!$A$3:$A$130,0),MATCH(Tabulka!I$2,Přehled_body!$E$1:$ED$1,0)),)))</f>
        <v>1</v>
      </c>
      <c r="J31" s="84">
        <f>IF(IFERROR(INDEX(Přehled_body!$E$3:$ED$130,MATCH(Tabulka!$AI31,Přehled_body!$A$3:$A$130,0),MATCH(Tabulka!J$2,Přehled_body!$E$1:$ED$1,0)),)="",,IF(IFERROR(INDEX(Přehled_body!$E$3:$ED$130,MATCH(Tabulka!$AI31,Přehled_body!$A$3:$A$130,0),MATCH(Tabulka!J$2,Přehled_body!$E$1:$ED$1,0)),)=0,0.00000000001,IFERROR(INDEX(Přehled_body!$E$3:$ED$130,MATCH(Tabulka!$AI31,Přehled_body!$A$3:$A$130,0),MATCH(Tabulka!J$2,Přehled_body!$E$1:$ED$1,0)),)))</f>
        <v>0</v>
      </c>
      <c r="K31" s="84">
        <f>IF(IFERROR(INDEX(Přehled_body!$E$3:$ED$130,MATCH(Tabulka!$AI31,Přehled_body!$A$3:$A$130,0),MATCH(Tabulka!K$2,Přehled_body!$E$1:$ED$1,0)),)="",,IF(IFERROR(INDEX(Přehled_body!$E$3:$ED$130,MATCH(Tabulka!$AI31,Přehled_body!$A$3:$A$130,0),MATCH(Tabulka!K$2,Přehled_body!$E$1:$ED$1,0)),)=0,0.00000000001,IFERROR(INDEX(Přehled_body!$E$3:$ED$130,MATCH(Tabulka!$AI31,Přehled_body!$A$3:$A$130,0),MATCH(Tabulka!K$2,Přehled_body!$E$1:$ED$1,0)),)))</f>
        <v>0</v>
      </c>
      <c r="L31" s="84">
        <f>IF(IFERROR(INDEX(Přehled_body!$E$3:$ED$130,MATCH(Tabulka!$AI31,Přehled_body!$A$3:$A$130,0),MATCH(Tabulka!L$2,Přehled_body!$E$1:$ED$1,0)),)="",,IF(IFERROR(INDEX(Přehled_body!$E$3:$ED$130,MATCH(Tabulka!$AI31,Přehled_body!$A$3:$A$130,0),MATCH(Tabulka!L$2,Přehled_body!$E$1:$ED$1,0)),)=0,0.00000000001,IFERROR(INDEX(Přehled_body!$E$3:$ED$130,MATCH(Tabulka!$AI31,Přehled_body!$A$3:$A$130,0),MATCH(Tabulka!L$2,Přehled_body!$E$1:$ED$1,0)),)))</f>
        <v>0</v>
      </c>
      <c r="M31" s="84">
        <f>IF(IFERROR(INDEX(Přehled_body!$E$3:$ED$130,MATCH(Tabulka!$AI31,Přehled_body!$A$3:$A$130,0),MATCH(Tabulka!M$2,Přehled_body!$E$1:$ED$1,0)),)="",,IF(IFERROR(INDEX(Přehled_body!$E$3:$ED$130,MATCH(Tabulka!$AI31,Přehled_body!$A$3:$A$130,0),MATCH(Tabulka!M$2,Přehled_body!$E$1:$ED$1,0)),)=0,0.00000000001,IFERROR(INDEX(Přehled_body!$E$3:$ED$130,MATCH(Tabulka!$AI31,Přehled_body!$A$3:$A$130,0),MATCH(Tabulka!M$2,Přehled_body!$E$1:$ED$1,0)),)))</f>
        <v>0</v>
      </c>
      <c r="N31" s="84">
        <f>IF(IFERROR(INDEX(Přehled_body!$E$3:$ED$130,MATCH(Tabulka!$AI31,Přehled_body!$A$3:$A$130,0),MATCH(Tabulka!N$2,Přehled_body!$E$1:$ED$1,0)),)="",,IF(IFERROR(INDEX(Přehled_body!$E$3:$ED$130,MATCH(Tabulka!$AI31,Přehled_body!$A$3:$A$130,0),MATCH(Tabulka!N$2,Přehled_body!$E$1:$ED$1,0)),)=0,0.00000000001,IFERROR(INDEX(Přehled_body!$E$3:$ED$130,MATCH(Tabulka!$AI31,Přehled_body!$A$3:$A$130,0),MATCH(Tabulka!N$2,Přehled_body!$E$1:$ED$1,0)),)))</f>
        <v>0</v>
      </c>
      <c r="O31" s="84">
        <f>IF(IFERROR(INDEX(Přehled_body!$E$3:$ED$130,MATCH(Tabulka!$AI31,Přehled_body!$A$3:$A$130,0),MATCH(Tabulka!O$2,Přehled_body!$E$1:$ED$1,0)),)="",,IF(IFERROR(INDEX(Přehled_body!$E$3:$ED$130,MATCH(Tabulka!$AI31,Přehled_body!$A$3:$A$130,0),MATCH(Tabulka!O$2,Přehled_body!$E$1:$ED$1,0)),)=0,0.00000000001,IFERROR(INDEX(Přehled_body!$E$3:$ED$130,MATCH(Tabulka!$AI31,Přehled_body!$A$3:$A$130,0),MATCH(Tabulka!O$2,Přehled_body!$E$1:$ED$1,0)),)))</f>
        <v>0</v>
      </c>
      <c r="P31" s="84">
        <f>IF(IFERROR(INDEX(Přehled_body!$E$3:$ED$130,MATCH(Tabulka!$AI31,Přehled_body!$A$3:$A$130,0),MATCH(Tabulka!P$2,Přehled_body!$E$1:$ED$1,0)),)="",,IF(IFERROR(INDEX(Přehled_body!$E$3:$ED$130,MATCH(Tabulka!$AI31,Přehled_body!$A$3:$A$130,0),MATCH(Tabulka!P$2,Přehled_body!$E$1:$ED$1,0)),)=0,0.00000000001,IFERROR(INDEX(Přehled_body!$E$3:$ED$130,MATCH(Tabulka!$AI31,Přehled_body!$A$3:$A$130,0),MATCH(Tabulka!P$2,Přehled_body!$E$1:$ED$1,0)),)))</f>
        <v>0</v>
      </c>
      <c r="Q31" s="84">
        <f>IF(IFERROR(INDEX(Přehled_body!$E$3:$ED$130,MATCH(Tabulka!$AI31,Přehled_body!$A$3:$A$130,0),MATCH(Tabulka!Q$2,Přehled_body!$E$1:$ED$1,0)),)="",,IF(IFERROR(INDEX(Přehled_body!$E$3:$ED$130,MATCH(Tabulka!$AI31,Přehled_body!$A$3:$A$130,0),MATCH(Tabulka!Q$2,Přehled_body!$E$1:$ED$1,0)),)=0,0.00000000001,IFERROR(INDEX(Přehled_body!$E$3:$ED$130,MATCH(Tabulka!$AI31,Přehled_body!$A$3:$A$130,0),MATCH(Tabulka!Q$2,Přehled_body!$E$1:$ED$1,0)),)))</f>
        <v>0</v>
      </c>
      <c r="R31" s="84">
        <f>IF(IFERROR(INDEX(Přehled_body!$E$3:$ED$130,MATCH(Tabulka!$AI31,Přehled_body!$A$3:$A$130,0),MATCH(Tabulka!R$2,Přehled_body!$E$1:$ED$1,0)),)="",,IF(IFERROR(INDEX(Přehled_body!$E$3:$ED$130,MATCH(Tabulka!$AI31,Přehled_body!$A$3:$A$130,0),MATCH(Tabulka!R$2,Přehled_body!$E$1:$ED$1,0)),)=0,0.00000000001,IFERROR(INDEX(Přehled_body!$E$3:$ED$130,MATCH(Tabulka!$AI31,Přehled_body!$A$3:$A$130,0),MATCH(Tabulka!R$2,Přehled_body!$E$1:$ED$1,0)),)))</f>
        <v>0</v>
      </c>
      <c r="S31" s="84">
        <f>IF(IFERROR(INDEX(Přehled_body!$E$3:$ED$130,MATCH(Tabulka!$AI31,Přehled_body!$A$3:$A$130,0),MATCH(Tabulka!S$2,Přehled_body!$E$1:$ED$1,0)),)="",,IF(IFERROR(INDEX(Přehled_body!$E$3:$ED$130,MATCH(Tabulka!$AI31,Přehled_body!$A$3:$A$130,0),MATCH(Tabulka!S$2,Přehled_body!$E$1:$ED$1,0)),)=0,0.00000000001,IFERROR(INDEX(Přehled_body!$E$3:$ED$130,MATCH(Tabulka!$AI31,Přehled_body!$A$3:$A$130,0),MATCH(Tabulka!S$2,Přehled_body!$E$1:$ED$1,0)),)))</f>
        <v>0</v>
      </c>
      <c r="T31" s="84">
        <f>IF(IFERROR(INDEX(Přehled_body!$E$3:$ED$130,MATCH(Tabulka!$AI31,Přehled_body!$A$3:$A$130,0),MATCH(Tabulka!T$2,Přehled_body!$E$1:$ED$1,0)),)="",,IF(IFERROR(INDEX(Přehled_body!$E$3:$ED$130,MATCH(Tabulka!$AI31,Přehled_body!$A$3:$A$130,0),MATCH(Tabulka!T$2,Přehled_body!$E$1:$ED$1,0)),)=0,0.00000000001,IFERROR(INDEX(Přehled_body!$E$3:$ED$130,MATCH(Tabulka!$AI31,Přehled_body!$A$3:$A$130,0),MATCH(Tabulka!T$2,Přehled_body!$E$1:$ED$1,0)),)))</f>
        <v>0</v>
      </c>
      <c r="U31" s="84">
        <f>IF(IFERROR(INDEX(Přehled_body!$E$3:$ED$130,MATCH(Tabulka!$AI31,Přehled_body!$A$3:$A$130,0),MATCH(Tabulka!U$2,Přehled_body!$E$1:$ED$1,0)),)="",,IF(IFERROR(INDEX(Přehled_body!$E$3:$ED$130,MATCH(Tabulka!$AI31,Přehled_body!$A$3:$A$130,0),MATCH(Tabulka!U$2,Přehled_body!$E$1:$ED$1,0)),)=0,0.00000000001,IFERROR(INDEX(Přehled_body!$E$3:$ED$130,MATCH(Tabulka!$AI31,Přehled_body!$A$3:$A$130,0),MATCH(Tabulka!U$2,Přehled_body!$E$1:$ED$1,0)),)))</f>
        <v>0</v>
      </c>
      <c r="V31" s="84">
        <f>IF(IFERROR(INDEX(Přehled_body!$E$3:$ED$130,MATCH(Tabulka!$AI31,Přehled_body!$A$3:$A$130,0),MATCH(Tabulka!V$2,Přehled_body!$E$1:$ED$1,0)),)="",,IF(IFERROR(INDEX(Přehled_body!$E$3:$ED$130,MATCH(Tabulka!$AI31,Přehled_body!$A$3:$A$130,0),MATCH(Tabulka!V$2,Přehled_body!$E$1:$ED$1,0)),)=0,0.00000000001,IFERROR(INDEX(Přehled_body!$E$3:$ED$130,MATCH(Tabulka!$AI31,Přehled_body!$A$3:$A$130,0),MATCH(Tabulka!V$2,Přehled_body!$E$1:$ED$1,0)),)))</f>
        <v>0</v>
      </c>
      <c r="W31" s="84">
        <f>IF(IFERROR(INDEX(Přehled_body!$E$3:$ED$130,MATCH(Tabulka!$AI31,Přehled_body!$A$3:$A$130,0),MATCH(Tabulka!W$2,Přehled_body!$E$1:$ED$1,0)),)="",,IF(IFERROR(INDEX(Přehled_body!$E$3:$ED$130,MATCH(Tabulka!$AI31,Přehled_body!$A$3:$A$130,0),MATCH(Tabulka!W$2,Přehled_body!$E$1:$ED$1,0)),)=0,0.00000000001,IFERROR(INDEX(Přehled_body!$E$3:$ED$130,MATCH(Tabulka!$AI31,Přehled_body!$A$3:$A$130,0),MATCH(Tabulka!W$2,Přehled_body!$E$1:$ED$1,0)),)))</f>
        <v>0</v>
      </c>
      <c r="X31" s="84">
        <f>IF(IFERROR(INDEX(Přehled_body!$E$3:$ED$130,MATCH(Tabulka!$AI31,Přehled_body!$A$3:$A$130,0),MATCH(Tabulka!X$2,Přehled_body!$E$1:$ED$1,0)),)="",,IF(IFERROR(INDEX(Přehled_body!$E$3:$ED$130,MATCH(Tabulka!$AI31,Přehled_body!$A$3:$A$130,0),MATCH(Tabulka!X$2,Přehled_body!$E$1:$ED$1,0)),)=0,0.00000000001,IFERROR(INDEX(Přehled_body!$E$3:$ED$130,MATCH(Tabulka!$AI31,Přehled_body!$A$3:$A$130,0),MATCH(Tabulka!X$2,Přehled_body!$E$1:$ED$1,0)),)))</f>
        <v>0</v>
      </c>
      <c r="Y31" s="84">
        <f>IF(IFERROR(INDEX(Přehled_body!$E$3:$ED$130,MATCH(Tabulka!$AI31,Přehled_body!$A$3:$A$130,0),MATCH(Tabulka!Y$2,Přehled_body!$E$1:$ED$1,0)),)="",,IF(IFERROR(INDEX(Přehled_body!$E$3:$ED$130,MATCH(Tabulka!$AI31,Přehled_body!$A$3:$A$130,0),MATCH(Tabulka!Y$2,Přehled_body!$E$1:$ED$1,0)),)=0,0.00000000001,IFERROR(INDEX(Přehled_body!$E$3:$ED$130,MATCH(Tabulka!$AI31,Přehled_body!$A$3:$A$130,0),MATCH(Tabulka!Y$2,Přehled_body!$E$1:$ED$1,0)),)))</f>
        <v>0</v>
      </c>
      <c r="Z31" s="84">
        <f>IF(IFERROR(INDEX(Přehled_body!$E$3:$ED$130,MATCH(Tabulka!$AI31,Přehled_body!$A$3:$A$130,0),MATCH(Tabulka!Z$2,Přehled_body!$E$1:$ED$1,0)),)="",,IF(IFERROR(INDEX(Přehled_body!$E$3:$ED$130,MATCH(Tabulka!$AI31,Přehled_body!$A$3:$A$130,0),MATCH(Tabulka!Z$2,Přehled_body!$E$1:$ED$1,0)),)=0,0.00000000001,IFERROR(INDEX(Přehled_body!$E$3:$ED$130,MATCH(Tabulka!$AI31,Přehled_body!$A$3:$A$130,0),MATCH(Tabulka!Z$2,Přehled_body!$E$1:$ED$1,0)),)))</f>
        <v>0</v>
      </c>
      <c r="AA31" s="84">
        <f>IF(IFERROR(INDEX(Přehled_body!$E$3:$ED$130,MATCH(Tabulka!$AI31,Přehled_body!$A$3:$A$130,0),MATCH(Tabulka!AA$2,Přehled_body!$E$1:$ED$1,0)),)="",,IF(IFERROR(INDEX(Přehled_body!$E$3:$ED$130,MATCH(Tabulka!$AI31,Přehled_body!$A$3:$A$130,0),MATCH(Tabulka!AA$2,Přehled_body!$E$1:$ED$1,0)),)=0,0.00000000001,IFERROR(INDEX(Přehled_body!$E$3:$ED$130,MATCH(Tabulka!$AI31,Přehled_body!$A$3:$A$130,0),MATCH(Tabulka!AA$2,Přehled_body!$E$1:$ED$1,0)),)))</f>
        <v>0</v>
      </c>
      <c r="AB31" s="84">
        <f>IF(IFERROR(INDEX(Přehled_body!$E$3:$ED$130,MATCH(Tabulka!$AI31,Přehled_body!$A$3:$A$130,0),MATCH(Tabulka!AB$2,Přehled_body!$E$1:$ED$1,0)),)="",,IF(IFERROR(INDEX(Přehled_body!$E$3:$ED$130,MATCH(Tabulka!$AI31,Přehled_body!$A$3:$A$130,0),MATCH(Tabulka!AB$2,Přehled_body!$E$1:$ED$1,0)),)=0,0.00000000001,IFERROR(INDEX(Přehled_body!$E$3:$ED$130,MATCH(Tabulka!$AI31,Přehled_body!$A$3:$A$130,0),MATCH(Tabulka!AB$2,Přehled_body!$E$1:$ED$1,0)),)))</f>
        <v>0</v>
      </c>
      <c r="AC31" s="84">
        <f>IF(IFERROR(INDEX(Přehled_body!$E$3:$ED$130,MATCH(Tabulka!$AI31,Přehled_body!$A$3:$A$130,0),MATCH(Tabulka!AC$2,Přehled_body!$E$1:$ED$1,0)),)="",,IF(IFERROR(INDEX(Přehled_body!$E$3:$ED$130,MATCH(Tabulka!$AI31,Přehled_body!$A$3:$A$130,0),MATCH(Tabulka!AC$2,Přehled_body!$E$1:$ED$1,0)),)=0,0.00000000001,IFERROR(INDEX(Přehled_body!$E$3:$ED$130,MATCH(Tabulka!$AI31,Přehled_body!$A$3:$A$130,0),MATCH(Tabulka!AC$2,Přehled_body!$E$1:$ED$1,0)),)))</f>
        <v>0</v>
      </c>
      <c r="AD31" s="84">
        <f>IF(IFERROR(INDEX(Přehled_body!$E$3:$ED$130,MATCH(Tabulka!$AI31,Přehled_body!$A$3:$A$130,0),MATCH(Tabulka!AD$2,Přehled_body!$E$1:$ED$1,0)),)="",,IF(IFERROR(INDEX(Přehled_body!$E$3:$ED$130,MATCH(Tabulka!$AI31,Přehled_body!$A$3:$A$130,0),MATCH(Tabulka!AD$2,Přehled_body!$E$1:$ED$1,0)),)=0,0.00000000001,IFERROR(INDEX(Přehled_body!$E$3:$ED$130,MATCH(Tabulka!$AI31,Přehled_body!$A$3:$A$130,0),MATCH(Tabulka!AD$2,Přehled_body!$E$1:$ED$1,0)),)))</f>
        <v>0</v>
      </c>
      <c r="AE31" s="85">
        <f>IF(SUM($D$29:$AD$33)&lt;1,-90000,SUM(D31:AD31))</f>
        <v>3.00000000001</v>
      </c>
      <c r="AF31" s="72"/>
      <c r="AG31" s="8"/>
      <c r="AI31" t="str">
        <f>CONCATENATE($B$30," ",$B$31,C31)</f>
        <v>Míra ŠedivýPlaceno panáků</v>
      </c>
    </row>
    <row r="32" spans="1:35" ht="13.8">
      <c r="A32" s="64"/>
      <c r="B32" s="91"/>
      <c r="C32" s="82" t="s">
        <v>25</v>
      </c>
      <c r="D32" s="83">
        <f>IF(IFERROR(INDEX(Přehled_body!$E$3:$ED$130,MATCH(Tabulka!$AI32,Přehled_body!$A$3:$A$130,0),MATCH(Tabulka!D$2,Přehled_body!$E$1:$ED$1,0)),)="",,IF(IFERROR(INDEX(Přehled_body!$E$3:$ED$130,MATCH(Tabulka!$AI32,Přehled_body!$A$3:$A$130,0),MATCH(Tabulka!D$2,Přehled_body!$E$1:$ED$1,0)),)=0,0.00000000001,IFERROR(INDEX(Přehled_body!$E$3:$ED$130,MATCH(Tabulka!$AI32,Přehled_body!$A$3:$A$130,0),MATCH(Tabulka!D$2,Přehled_body!$E$1:$ED$1,0)),)))</f>
        <v>1</v>
      </c>
      <c r="E32" s="84">
        <f>IF(IFERROR(INDEX(Přehled_body!$E$3:$ED$130,MATCH(Tabulka!$AI32,Přehled_body!$A$3:$A$130,0),MATCH(Tabulka!E$2,Přehled_body!$E$1:$ED$1,0)),)="",,IF(IFERROR(INDEX(Přehled_body!$E$3:$ED$130,MATCH(Tabulka!$AI32,Přehled_body!$A$3:$A$130,0),MATCH(Tabulka!E$2,Přehled_body!$E$1:$ED$1,0)),)=0,0.00000000001,IFERROR(INDEX(Přehled_body!$E$3:$ED$130,MATCH(Tabulka!$AI32,Přehled_body!$A$3:$A$130,0),MATCH(Tabulka!E$2,Přehled_body!$E$1:$ED$1,0)),)))</f>
        <v>9.9999999999999994E-12</v>
      </c>
      <c r="F32" s="84">
        <f>IF(IFERROR(INDEX(Přehled_body!$E$3:$ED$130,MATCH(Tabulka!$AI32,Přehled_body!$A$3:$A$130,0),MATCH(Tabulka!F$2,Přehled_body!$E$1:$ED$1,0)),)="",,IF(IFERROR(INDEX(Přehled_body!$E$3:$ED$130,MATCH(Tabulka!$AI32,Přehled_body!$A$3:$A$130,0),MATCH(Tabulka!F$2,Přehled_body!$E$1:$ED$1,0)),)=0,0.00000000001,IFERROR(INDEX(Přehled_body!$E$3:$ED$130,MATCH(Tabulka!$AI32,Přehled_body!$A$3:$A$130,0),MATCH(Tabulka!F$2,Přehled_body!$E$1:$ED$1,0)),)))</f>
        <v>0</v>
      </c>
      <c r="G32" s="84">
        <f>IF(IFERROR(INDEX(Přehled_body!$E$3:$ED$130,MATCH(Tabulka!$AI32,Přehled_body!$A$3:$A$130,0),MATCH(Tabulka!G$2,Přehled_body!$E$1:$ED$1,0)),)="",,IF(IFERROR(INDEX(Přehled_body!$E$3:$ED$130,MATCH(Tabulka!$AI32,Přehled_body!$A$3:$A$130,0),MATCH(Tabulka!G$2,Přehled_body!$E$1:$ED$1,0)),)=0,0.00000000001,IFERROR(INDEX(Přehled_body!$E$3:$ED$130,MATCH(Tabulka!$AI32,Přehled_body!$A$3:$A$130,0),MATCH(Tabulka!G$2,Přehled_body!$E$1:$ED$1,0)),)))</f>
        <v>0</v>
      </c>
      <c r="H32" s="84">
        <f>IF(IFERROR(INDEX(Přehled_body!$E$3:$ED$130,MATCH(Tabulka!$AI32,Přehled_body!$A$3:$A$130,0),MATCH(Tabulka!H$2,Přehled_body!$E$1:$ED$1,0)),)="",,IF(IFERROR(INDEX(Přehled_body!$E$3:$ED$130,MATCH(Tabulka!$AI32,Přehled_body!$A$3:$A$130,0),MATCH(Tabulka!H$2,Přehled_body!$E$1:$ED$1,0)),)=0,0.00000000001,IFERROR(INDEX(Přehled_body!$E$3:$ED$130,MATCH(Tabulka!$AI32,Přehled_body!$A$3:$A$130,0),MATCH(Tabulka!H$2,Přehled_body!$E$1:$ED$1,0)),)))</f>
        <v>0</v>
      </c>
      <c r="I32" s="84">
        <f>IF(IFERROR(INDEX(Přehled_body!$E$3:$ED$130,MATCH(Tabulka!$AI32,Přehled_body!$A$3:$A$130,0),MATCH(Tabulka!I$2,Přehled_body!$E$1:$ED$1,0)),)="",,IF(IFERROR(INDEX(Přehled_body!$E$3:$ED$130,MATCH(Tabulka!$AI32,Přehled_body!$A$3:$A$130,0),MATCH(Tabulka!I$2,Přehled_body!$E$1:$ED$1,0)),)=0,0.00000000001,IFERROR(INDEX(Přehled_body!$E$3:$ED$130,MATCH(Tabulka!$AI32,Přehled_body!$A$3:$A$130,0),MATCH(Tabulka!I$2,Přehled_body!$E$1:$ED$1,0)),)))</f>
        <v>3</v>
      </c>
      <c r="J32" s="84">
        <f>IF(IFERROR(INDEX(Přehled_body!$E$3:$ED$130,MATCH(Tabulka!$AI32,Přehled_body!$A$3:$A$130,0),MATCH(Tabulka!J$2,Přehled_body!$E$1:$ED$1,0)),)="",,IF(IFERROR(INDEX(Přehled_body!$E$3:$ED$130,MATCH(Tabulka!$AI32,Přehled_body!$A$3:$A$130,0),MATCH(Tabulka!J$2,Přehled_body!$E$1:$ED$1,0)),)=0,0.00000000001,IFERROR(INDEX(Přehled_body!$E$3:$ED$130,MATCH(Tabulka!$AI32,Přehled_body!$A$3:$A$130,0),MATCH(Tabulka!J$2,Přehled_body!$E$1:$ED$1,0)),)))</f>
        <v>0</v>
      </c>
      <c r="K32" s="84">
        <f>IF(IFERROR(INDEX(Přehled_body!$E$3:$ED$130,MATCH(Tabulka!$AI32,Přehled_body!$A$3:$A$130,0),MATCH(Tabulka!K$2,Přehled_body!$E$1:$ED$1,0)),)="",,IF(IFERROR(INDEX(Přehled_body!$E$3:$ED$130,MATCH(Tabulka!$AI32,Přehled_body!$A$3:$A$130,0),MATCH(Tabulka!K$2,Přehled_body!$E$1:$ED$1,0)),)=0,0.00000000001,IFERROR(INDEX(Přehled_body!$E$3:$ED$130,MATCH(Tabulka!$AI32,Přehled_body!$A$3:$A$130,0),MATCH(Tabulka!K$2,Přehled_body!$E$1:$ED$1,0)),)))</f>
        <v>0</v>
      </c>
      <c r="L32" s="84">
        <f>IF(IFERROR(INDEX(Přehled_body!$E$3:$ED$130,MATCH(Tabulka!$AI32,Přehled_body!$A$3:$A$130,0),MATCH(Tabulka!L$2,Přehled_body!$E$1:$ED$1,0)),)="",,IF(IFERROR(INDEX(Přehled_body!$E$3:$ED$130,MATCH(Tabulka!$AI32,Přehled_body!$A$3:$A$130,0),MATCH(Tabulka!L$2,Přehled_body!$E$1:$ED$1,0)),)=0,0.00000000001,IFERROR(INDEX(Přehled_body!$E$3:$ED$130,MATCH(Tabulka!$AI32,Přehled_body!$A$3:$A$130,0),MATCH(Tabulka!L$2,Přehled_body!$E$1:$ED$1,0)),)))</f>
        <v>0</v>
      </c>
      <c r="M32" s="84">
        <f>IF(IFERROR(INDEX(Přehled_body!$E$3:$ED$130,MATCH(Tabulka!$AI32,Přehled_body!$A$3:$A$130,0),MATCH(Tabulka!M$2,Přehled_body!$E$1:$ED$1,0)),)="",,IF(IFERROR(INDEX(Přehled_body!$E$3:$ED$130,MATCH(Tabulka!$AI32,Přehled_body!$A$3:$A$130,0),MATCH(Tabulka!M$2,Přehled_body!$E$1:$ED$1,0)),)=0,0.00000000001,IFERROR(INDEX(Přehled_body!$E$3:$ED$130,MATCH(Tabulka!$AI32,Přehled_body!$A$3:$A$130,0),MATCH(Tabulka!M$2,Přehled_body!$E$1:$ED$1,0)),)))</f>
        <v>0</v>
      </c>
      <c r="N32" s="84">
        <f>IF(IFERROR(INDEX(Přehled_body!$E$3:$ED$130,MATCH(Tabulka!$AI32,Přehled_body!$A$3:$A$130,0),MATCH(Tabulka!N$2,Přehled_body!$E$1:$ED$1,0)),)="",,IF(IFERROR(INDEX(Přehled_body!$E$3:$ED$130,MATCH(Tabulka!$AI32,Přehled_body!$A$3:$A$130,0),MATCH(Tabulka!N$2,Přehled_body!$E$1:$ED$1,0)),)=0,0.00000000001,IFERROR(INDEX(Přehled_body!$E$3:$ED$130,MATCH(Tabulka!$AI32,Přehled_body!$A$3:$A$130,0),MATCH(Tabulka!N$2,Přehled_body!$E$1:$ED$1,0)),)))</f>
        <v>0</v>
      </c>
      <c r="O32" s="84">
        <f>IF(IFERROR(INDEX(Přehled_body!$E$3:$ED$130,MATCH(Tabulka!$AI32,Přehled_body!$A$3:$A$130,0),MATCH(Tabulka!O$2,Přehled_body!$E$1:$ED$1,0)),)="",,IF(IFERROR(INDEX(Přehled_body!$E$3:$ED$130,MATCH(Tabulka!$AI32,Přehled_body!$A$3:$A$130,0),MATCH(Tabulka!O$2,Přehled_body!$E$1:$ED$1,0)),)=0,0.00000000001,IFERROR(INDEX(Přehled_body!$E$3:$ED$130,MATCH(Tabulka!$AI32,Přehled_body!$A$3:$A$130,0),MATCH(Tabulka!O$2,Přehled_body!$E$1:$ED$1,0)),)))</f>
        <v>0</v>
      </c>
      <c r="P32" s="84">
        <f>IF(IFERROR(INDEX(Přehled_body!$E$3:$ED$130,MATCH(Tabulka!$AI32,Přehled_body!$A$3:$A$130,0),MATCH(Tabulka!P$2,Přehled_body!$E$1:$ED$1,0)),)="",,IF(IFERROR(INDEX(Přehled_body!$E$3:$ED$130,MATCH(Tabulka!$AI32,Přehled_body!$A$3:$A$130,0),MATCH(Tabulka!P$2,Přehled_body!$E$1:$ED$1,0)),)=0,0.00000000001,IFERROR(INDEX(Přehled_body!$E$3:$ED$130,MATCH(Tabulka!$AI32,Přehled_body!$A$3:$A$130,0),MATCH(Tabulka!P$2,Přehled_body!$E$1:$ED$1,0)),)))</f>
        <v>0</v>
      </c>
      <c r="Q32" s="84">
        <f>IF(IFERROR(INDEX(Přehled_body!$E$3:$ED$130,MATCH(Tabulka!$AI32,Přehled_body!$A$3:$A$130,0),MATCH(Tabulka!Q$2,Přehled_body!$E$1:$ED$1,0)),)="",,IF(IFERROR(INDEX(Přehled_body!$E$3:$ED$130,MATCH(Tabulka!$AI32,Přehled_body!$A$3:$A$130,0),MATCH(Tabulka!Q$2,Přehled_body!$E$1:$ED$1,0)),)=0,0.00000000001,IFERROR(INDEX(Přehled_body!$E$3:$ED$130,MATCH(Tabulka!$AI32,Přehled_body!$A$3:$A$130,0),MATCH(Tabulka!Q$2,Přehled_body!$E$1:$ED$1,0)),)))</f>
        <v>0</v>
      </c>
      <c r="R32" s="84">
        <f>IF(IFERROR(INDEX(Přehled_body!$E$3:$ED$130,MATCH(Tabulka!$AI32,Přehled_body!$A$3:$A$130,0),MATCH(Tabulka!R$2,Přehled_body!$E$1:$ED$1,0)),)="",,IF(IFERROR(INDEX(Přehled_body!$E$3:$ED$130,MATCH(Tabulka!$AI32,Přehled_body!$A$3:$A$130,0),MATCH(Tabulka!R$2,Přehled_body!$E$1:$ED$1,0)),)=0,0.00000000001,IFERROR(INDEX(Přehled_body!$E$3:$ED$130,MATCH(Tabulka!$AI32,Přehled_body!$A$3:$A$130,0),MATCH(Tabulka!R$2,Přehled_body!$E$1:$ED$1,0)),)))</f>
        <v>0</v>
      </c>
      <c r="S32" s="84">
        <f>IF(IFERROR(INDEX(Přehled_body!$E$3:$ED$130,MATCH(Tabulka!$AI32,Přehled_body!$A$3:$A$130,0),MATCH(Tabulka!S$2,Přehled_body!$E$1:$ED$1,0)),)="",,IF(IFERROR(INDEX(Přehled_body!$E$3:$ED$130,MATCH(Tabulka!$AI32,Přehled_body!$A$3:$A$130,0),MATCH(Tabulka!S$2,Přehled_body!$E$1:$ED$1,0)),)=0,0.00000000001,IFERROR(INDEX(Přehled_body!$E$3:$ED$130,MATCH(Tabulka!$AI32,Přehled_body!$A$3:$A$130,0),MATCH(Tabulka!S$2,Přehled_body!$E$1:$ED$1,0)),)))</f>
        <v>0</v>
      </c>
      <c r="T32" s="84">
        <f>IF(IFERROR(INDEX(Přehled_body!$E$3:$ED$130,MATCH(Tabulka!$AI32,Přehled_body!$A$3:$A$130,0),MATCH(Tabulka!T$2,Přehled_body!$E$1:$ED$1,0)),)="",,IF(IFERROR(INDEX(Přehled_body!$E$3:$ED$130,MATCH(Tabulka!$AI32,Přehled_body!$A$3:$A$130,0),MATCH(Tabulka!T$2,Přehled_body!$E$1:$ED$1,0)),)=0,0.00000000001,IFERROR(INDEX(Přehled_body!$E$3:$ED$130,MATCH(Tabulka!$AI32,Přehled_body!$A$3:$A$130,0),MATCH(Tabulka!T$2,Přehled_body!$E$1:$ED$1,0)),)))</f>
        <v>0</v>
      </c>
      <c r="U32" s="84">
        <f>IF(IFERROR(INDEX(Přehled_body!$E$3:$ED$130,MATCH(Tabulka!$AI32,Přehled_body!$A$3:$A$130,0),MATCH(Tabulka!U$2,Přehled_body!$E$1:$ED$1,0)),)="",,IF(IFERROR(INDEX(Přehled_body!$E$3:$ED$130,MATCH(Tabulka!$AI32,Přehled_body!$A$3:$A$130,0),MATCH(Tabulka!U$2,Přehled_body!$E$1:$ED$1,0)),)=0,0.00000000001,IFERROR(INDEX(Přehled_body!$E$3:$ED$130,MATCH(Tabulka!$AI32,Přehled_body!$A$3:$A$130,0),MATCH(Tabulka!U$2,Přehled_body!$E$1:$ED$1,0)),)))</f>
        <v>0</v>
      </c>
      <c r="V32" s="84">
        <f>IF(IFERROR(INDEX(Přehled_body!$E$3:$ED$130,MATCH(Tabulka!$AI32,Přehled_body!$A$3:$A$130,0),MATCH(Tabulka!V$2,Přehled_body!$E$1:$ED$1,0)),)="",,IF(IFERROR(INDEX(Přehled_body!$E$3:$ED$130,MATCH(Tabulka!$AI32,Přehled_body!$A$3:$A$130,0),MATCH(Tabulka!V$2,Přehled_body!$E$1:$ED$1,0)),)=0,0.00000000001,IFERROR(INDEX(Přehled_body!$E$3:$ED$130,MATCH(Tabulka!$AI32,Přehled_body!$A$3:$A$130,0),MATCH(Tabulka!V$2,Přehled_body!$E$1:$ED$1,0)),)))</f>
        <v>0</v>
      </c>
      <c r="W32" s="84">
        <f>IF(IFERROR(INDEX(Přehled_body!$E$3:$ED$130,MATCH(Tabulka!$AI32,Přehled_body!$A$3:$A$130,0),MATCH(Tabulka!W$2,Přehled_body!$E$1:$ED$1,0)),)="",,IF(IFERROR(INDEX(Přehled_body!$E$3:$ED$130,MATCH(Tabulka!$AI32,Přehled_body!$A$3:$A$130,0),MATCH(Tabulka!W$2,Přehled_body!$E$1:$ED$1,0)),)=0,0.00000000001,IFERROR(INDEX(Přehled_body!$E$3:$ED$130,MATCH(Tabulka!$AI32,Přehled_body!$A$3:$A$130,0),MATCH(Tabulka!W$2,Přehled_body!$E$1:$ED$1,0)),)))</f>
        <v>0</v>
      </c>
      <c r="X32" s="84">
        <f>IF(IFERROR(INDEX(Přehled_body!$E$3:$ED$130,MATCH(Tabulka!$AI32,Přehled_body!$A$3:$A$130,0),MATCH(Tabulka!X$2,Přehled_body!$E$1:$ED$1,0)),)="",,IF(IFERROR(INDEX(Přehled_body!$E$3:$ED$130,MATCH(Tabulka!$AI32,Přehled_body!$A$3:$A$130,0),MATCH(Tabulka!X$2,Přehled_body!$E$1:$ED$1,0)),)=0,0.00000000001,IFERROR(INDEX(Přehled_body!$E$3:$ED$130,MATCH(Tabulka!$AI32,Přehled_body!$A$3:$A$130,0),MATCH(Tabulka!X$2,Přehled_body!$E$1:$ED$1,0)),)))</f>
        <v>0</v>
      </c>
      <c r="Y32" s="84">
        <f>IF(IFERROR(INDEX(Přehled_body!$E$3:$ED$130,MATCH(Tabulka!$AI32,Přehled_body!$A$3:$A$130,0),MATCH(Tabulka!Y$2,Přehled_body!$E$1:$ED$1,0)),)="",,IF(IFERROR(INDEX(Přehled_body!$E$3:$ED$130,MATCH(Tabulka!$AI32,Přehled_body!$A$3:$A$130,0),MATCH(Tabulka!Y$2,Přehled_body!$E$1:$ED$1,0)),)=0,0.00000000001,IFERROR(INDEX(Přehled_body!$E$3:$ED$130,MATCH(Tabulka!$AI32,Přehled_body!$A$3:$A$130,0),MATCH(Tabulka!Y$2,Přehled_body!$E$1:$ED$1,0)),)))</f>
        <v>0</v>
      </c>
      <c r="Z32" s="84">
        <f>IF(IFERROR(INDEX(Přehled_body!$E$3:$ED$130,MATCH(Tabulka!$AI32,Přehled_body!$A$3:$A$130,0),MATCH(Tabulka!Z$2,Přehled_body!$E$1:$ED$1,0)),)="",,IF(IFERROR(INDEX(Přehled_body!$E$3:$ED$130,MATCH(Tabulka!$AI32,Přehled_body!$A$3:$A$130,0),MATCH(Tabulka!Z$2,Přehled_body!$E$1:$ED$1,0)),)=0,0.00000000001,IFERROR(INDEX(Přehled_body!$E$3:$ED$130,MATCH(Tabulka!$AI32,Přehled_body!$A$3:$A$130,0),MATCH(Tabulka!Z$2,Přehled_body!$E$1:$ED$1,0)),)))</f>
        <v>0</v>
      </c>
      <c r="AA32" s="84">
        <f>IF(IFERROR(INDEX(Přehled_body!$E$3:$ED$130,MATCH(Tabulka!$AI32,Přehled_body!$A$3:$A$130,0),MATCH(Tabulka!AA$2,Přehled_body!$E$1:$ED$1,0)),)="",,IF(IFERROR(INDEX(Přehled_body!$E$3:$ED$130,MATCH(Tabulka!$AI32,Přehled_body!$A$3:$A$130,0),MATCH(Tabulka!AA$2,Přehled_body!$E$1:$ED$1,0)),)=0,0.00000000001,IFERROR(INDEX(Přehled_body!$E$3:$ED$130,MATCH(Tabulka!$AI32,Přehled_body!$A$3:$A$130,0),MATCH(Tabulka!AA$2,Přehled_body!$E$1:$ED$1,0)),)))</f>
        <v>0</v>
      </c>
      <c r="AB32" s="84">
        <f>IF(IFERROR(INDEX(Přehled_body!$E$3:$ED$130,MATCH(Tabulka!$AI32,Přehled_body!$A$3:$A$130,0),MATCH(Tabulka!AB$2,Přehled_body!$E$1:$ED$1,0)),)="",,IF(IFERROR(INDEX(Přehled_body!$E$3:$ED$130,MATCH(Tabulka!$AI32,Přehled_body!$A$3:$A$130,0),MATCH(Tabulka!AB$2,Přehled_body!$E$1:$ED$1,0)),)=0,0.00000000001,IFERROR(INDEX(Přehled_body!$E$3:$ED$130,MATCH(Tabulka!$AI32,Přehled_body!$A$3:$A$130,0),MATCH(Tabulka!AB$2,Přehled_body!$E$1:$ED$1,0)),)))</f>
        <v>0</v>
      </c>
      <c r="AC32" s="84">
        <f>IF(IFERROR(INDEX(Přehled_body!$E$3:$ED$130,MATCH(Tabulka!$AI32,Přehled_body!$A$3:$A$130,0),MATCH(Tabulka!AC$2,Přehled_body!$E$1:$ED$1,0)),)="",,IF(IFERROR(INDEX(Přehled_body!$E$3:$ED$130,MATCH(Tabulka!$AI32,Přehled_body!$A$3:$A$130,0),MATCH(Tabulka!AC$2,Přehled_body!$E$1:$ED$1,0)),)=0,0.00000000001,IFERROR(INDEX(Přehled_body!$E$3:$ED$130,MATCH(Tabulka!$AI32,Přehled_body!$A$3:$A$130,0),MATCH(Tabulka!AC$2,Přehled_body!$E$1:$ED$1,0)),)))</f>
        <v>0</v>
      </c>
      <c r="AD32" s="84">
        <f>IF(IFERROR(INDEX(Přehled_body!$E$3:$ED$130,MATCH(Tabulka!$AI32,Přehled_body!$A$3:$A$130,0),MATCH(Tabulka!AD$2,Přehled_body!$E$1:$ED$1,0)),)="",,IF(IFERROR(INDEX(Přehled_body!$E$3:$ED$130,MATCH(Tabulka!$AI32,Přehled_body!$A$3:$A$130,0),MATCH(Tabulka!AD$2,Přehled_body!$E$1:$ED$1,0)),)=0,0.00000000001,IFERROR(INDEX(Přehled_body!$E$3:$ED$130,MATCH(Tabulka!$AI32,Přehled_body!$A$3:$A$130,0),MATCH(Tabulka!AD$2,Přehled_body!$E$1:$ED$1,0)),)))</f>
        <v>0</v>
      </c>
      <c r="AE32" s="85">
        <f>IF(SUM($D$29:$AD$33)&lt;1,-90000,SUM(D32:AD32))</f>
        <v>4.00000000001</v>
      </c>
      <c r="AF32" s="72"/>
      <c r="AG32" s="8"/>
      <c r="AI32" t="str">
        <f>CONCATENATE($B$30," ",$B$31,C32)</f>
        <v>Míra ŠedivýPřehozy</v>
      </c>
    </row>
    <row r="33" spans="1:35" ht="14.4" thickBot="1">
      <c r="A33" s="64"/>
      <c r="B33" s="91"/>
      <c r="C33" s="86" t="s">
        <v>37</v>
      </c>
      <c r="D33" s="87">
        <f>IF(IFERROR(INDEX(Přehled_body!$E$3:$ED$130,MATCH(Tabulka!$AI33,Přehled_body!$A$3:$A$130,0),MATCH(Tabulka!D$2,Přehled_body!$E$1:$ED$1,0)),)="",,IF(IFERROR(INDEX(Přehled_body!$E$3:$ED$130,MATCH(Tabulka!$AI33,Přehled_body!$A$3:$A$130,0),MATCH(Tabulka!D$2,Přehled_body!$E$1:$ED$1,0)),)=0,0.00000000001,IFERROR(INDEX(Přehled_body!$E$3:$ED$130,MATCH(Tabulka!$AI33,Přehled_body!$A$3:$A$130,0),MATCH(Tabulka!D$2,Přehled_body!$E$1:$ED$1,0)),)))</f>
        <v>4</v>
      </c>
      <c r="E33" s="88">
        <f>IF(IFERROR(INDEX(Přehled_body!$E$3:$ED$130,MATCH(Tabulka!$AI33,Přehled_body!$A$3:$A$130,0),MATCH(Tabulka!E$2,Přehled_body!$E$1:$ED$1,0)),)="",,IF(IFERROR(INDEX(Přehled_body!$E$3:$ED$130,MATCH(Tabulka!$AI33,Přehled_body!$A$3:$A$130,0),MATCH(Tabulka!E$2,Přehled_body!$E$1:$ED$1,0)),)=0,0.00000000001,IFERROR(INDEX(Přehled_body!$E$3:$ED$130,MATCH(Tabulka!$AI33,Přehled_body!$A$3:$A$130,0),MATCH(Tabulka!E$2,Přehled_body!$E$1:$ED$1,0)),)))</f>
        <v>5</v>
      </c>
      <c r="F33" s="88">
        <f>IF(IFERROR(INDEX(Přehled_body!$E$3:$ED$130,MATCH(Tabulka!$AI33,Přehled_body!$A$3:$A$130,0),MATCH(Tabulka!F$2,Přehled_body!$E$1:$ED$1,0)),)="",,IF(IFERROR(INDEX(Přehled_body!$E$3:$ED$130,MATCH(Tabulka!$AI33,Přehled_body!$A$3:$A$130,0),MATCH(Tabulka!F$2,Přehled_body!$E$1:$ED$1,0)),)=0,0.00000000001,IFERROR(INDEX(Přehled_body!$E$3:$ED$130,MATCH(Tabulka!$AI33,Přehled_body!$A$3:$A$130,0),MATCH(Tabulka!F$2,Přehled_body!$E$1:$ED$1,0)),)))</f>
        <v>0</v>
      </c>
      <c r="G33" s="88">
        <f>IF(IFERROR(INDEX(Přehled_body!$E$3:$ED$130,MATCH(Tabulka!$AI33,Přehled_body!$A$3:$A$130,0),MATCH(Tabulka!G$2,Přehled_body!$E$1:$ED$1,0)),)="",,IF(IFERROR(INDEX(Přehled_body!$E$3:$ED$130,MATCH(Tabulka!$AI33,Přehled_body!$A$3:$A$130,0),MATCH(Tabulka!G$2,Přehled_body!$E$1:$ED$1,0)),)=0,0.00000000001,IFERROR(INDEX(Přehled_body!$E$3:$ED$130,MATCH(Tabulka!$AI33,Přehled_body!$A$3:$A$130,0),MATCH(Tabulka!G$2,Přehled_body!$E$1:$ED$1,0)),)))</f>
        <v>0</v>
      </c>
      <c r="H33" s="88">
        <f>IF(IFERROR(INDEX(Přehled_body!$E$3:$ED$130,MATCH(Tabulka!$AI33,Přehled_body!$A$3:$A$130,0),MATCH(Tabulka!H$2,Přehled_body!$E$1:$ED$1,0)),)="",,IF(IFERROR(INDEX(Přehled_body!$E$3:$ED$130,MATCH(Tabulka!$AI33,Přehled_body!$A$3:$A$130,0),MATCH(Tabulka!H$2,Přehled_body!$E$1:$ED$1,0)),)=0,0.00000000001,IFERROR(INDEX(Přehled_body!$E$3:$ED$130,MATCH(Tabulka!$AI33,Přehled_body!$A$3:$A$130,0),MATCH(Tabulka!H$2,Přehled_body!$E$1:$ED$1,0)),)))</f>
        <v>0</v>
      </c>
      <c r="I33" s="88">
        <f>IF(IFERROR(INDEX(Přehled_body!$E$3:$ED$130,MATCH(Tabulka!$AI33,Přehled_body!$A$3:$A$130,0),MATCH(Tabulka!I$2,Přehled_body!$E$1:$ED$1,0)),)="",,IF(IFERROR(INDEX(Přehled_body!$E$3:$ED$130,MATCH(Tabulka!$AI33,Přehled_body!$A$3:$A$130,0),MATCH(Tabulka!I$2,Přehled_body!$E$1:$ED$1,0)),)=0,0.00000000001,IFERROR(INDEX(Přehled_body!$E$3:$ED$130,MATCH(Tabulka!$AI33,Přehled_body!$A$3:$A$130,0),MATCH(Tabulka!I$2,Přehled_body!$E$1:$ED$1,0)),)))</f>
        <v>4</v>
      </c>
      <c r="J33" s="88">
        <f>IF(IFERROR(INDEX(Přehled_body!$E$3:$ED$130,MATCH(Tabulka!$AI33,Přehled_body!$A$3:$A$130,0),MATCH(Tabulka!J$2,Přehled_body!$E$1:$ED$1,0)),)="",,IF(IFERROR(INDEX(Přehled_body!$E$3:$ED$130,MATCH(Tabulka!$AI33,Přehled_body!$A$3:$A$130,0),MATCH(Tabulka!J$2,Přehled_body!$E$1:$ED$1,0)),)=0,0.00000000001,IFERROR(INDEX(Přehled_body!$E$3:$ED$130,MATCH(Tabulka!$AI33,Přehled_body!$A$3:$A$130,0),MATCH(Tabulka!J$2,Přehled_body!$E$1:$ED$1,0)),)))</f>
        <v>0</v>
      </c>
      <c r="K33" s="88">
        <f>IF(IFERROR(INDEX(Přehled_body!$E$3:$ED$130,MATCH(Tabulka!$AI33,Přehled_body!$A$3:$A$130,0),MATCH(Tabulka!K$2,Přehled_body!$E$1:$ED$1,0)),)="",,IF(IFERROR(INDEX(Přehled_body!$E$3:$ED$130,MATCH(Tabulka!$AI33,Přehled_body!$A$3:$A$130,0),MATCH(Tabulka!K$2,Přehled_body!$E$1:$ED$1,0)),)=0,0.00000000001,IFERROR(INDEX(Přehled_body!$E$3:$ED$130,MATCH(Tabulka!$AI33,Přehled_body!$A$3:$A$130,0),MATCH(Tabulka!K$2,Přehled_body!$E$1:$ED$1,0)),)))</f>
        <v>0</v>
      </c>
      <c r="L33" s="88">
        <f>IF(IFERROR(INDEX(Přehled_body!$E$3:$ED$130,MATCH(Tabulka!$AI33,Přehled_body!$A$3:$A$130,0),MATCH(Tabulka!L$2,Přehled_body!$E$1:$ED$1,0)),)="",,IF(IFERROR(INDEX(Přehled_body!$E$3:$ED$130,MATCH(Tabulka!$AI33,Přehled_body!$A$3:$A$130,0),MATCH(Tabulka!L$2,Přehled_body!$E$1:$ED$1,0)),)=0,0.00000000001,IFERROR(INDEX(Přehled_body!$E$3:$ED$130,MATCH(Tabulka!$AI33,Přehled_body!$A$3:$A$130,0),MATCH(Tabulka!L$2,Přehled_body!$E$1:$ED$1,0)),)))</f>
        <v>0</v>
      </c>
      <c r="M33" s="88">
        <f>IF(IFERROR(INDEX(Přehled_body!$E$3:$ED$130,MATCH(Tabulka!$AI33,Přehled_body!$A$3:$A$130,0),MATCH(Tabulka!M$2,Přehled_body!$E$1:$ED$1,0)),)="",,IF(IFERROR(INDEX(Přehled_body!$E$3:$ED$130,MATCH(Tabulka!$AI33,Přehled_body!$A$3:$A$130,0),MATCH(Tabulka!M$2,Přehled_body!$E$1:$ED$1,0)),)=0,0.00000000001,IFERROR(INDEX(Přehled_body!$E$3:$ED$130,MATCH(Tabulka!$AI33,Přehled_body!$A$3:$A$130,0),MATCH(Tabulka!M$2,Přehled_body!$E$1:$ED$1,0)),)))</f>
        <v>0</v>
      </c>
      <c r="N33" s="88">
        <f>IF(IFERROR(INDEX(Přehled_body!$E$3:$ED$130,MATCH(Tabulka!$AI33,Přehled_body!$A$3:$A$130,0),MATCH(Tabulka!N$2,Přehled_body!$E$1:$ED$1,0)),)="",,IF(IFERROR(INDEX(Přehled_body!$E$3:$ED$130,MATCH(Tabulka!$AI33,Přehled_body!$A$3:$A$130,0),MATCH(Tabulka!N$2,Přehled_body!$E$1:$ED$1,0)),)=0,0.00000000001,IFERROR(INDEX(Přehled_body!$E$3:$ED$130,MATCH(Tabulka!$AI33,Přehled_body!$A$3:$A$130,0),MATCH(Tabulka!N$2,Přehled_body!$E$1:$ED$1,0)),)))</f>
        <v>0</v>
      </c>
      <c r="O33" s="88">
        <f>IF(IFERROR(INDEX(Přehled_body!$E$3:$ED$130,MATCH(Tabulka!$AI33,Přehled_body!$A$3:$A$130,0),MATCH(Tabulka!O$2,Přehled_body!$E$1:$ED$1,0)),)="",,IF(IFERROR(INDEX(Přehled_body!$E$3:$ED$130,MATCH(Tabulka!$AI33,Přehled_body!$A$3:$A$130,0),MATCH(Tabulka!O$2,Přehled_body!$E$1:$ED$1,0)),)=0,0.00000000001,IFERROR(INDEX(Přehled_body!$E$3:$ED$130,MATCH(Tabulka!$AI33,Přehled_body!$A$3:$A$130,0),MATCH(Tabulka!O$2,Přehled_body!$E$1:$ED$1,0)),)))</f>
        <v>0</v>
      </c>
      <c r="P33" s="88">
        <f>IF(IFERROR(INDEX(Přehled_body!$E$3:$ED$130,MATCH(Tabulka!$AI33,Přehled_body!$A$3:$A$130,0),MATCH(Tabulka!P$2,Přehled_body!$E$1:$ED$1,0)),)="",,IF(IFERROR(INDEX(Přehled_body!$E$3:$ED$130,MATCH(Tabulka!$AI33,Přehled_body!$A$3:$A$130,0),MATCH(Tabulka!P$2,Přehled_body!$E$1:$ED$1,0)),)=0,0.00000000001,IFERROR(INDEX(Přehled_body!$E$3:$ED$130,MATCH(Tabulka!$AI33,Přehled_body!$A$3:$A$130,0),MATCH(Tabulka!P$2,Přehled_body!$E$1:$ED$1,0)),)))</f>
        <v>0</v>
      </c>
      <c r="Q33" s="88">
        <f>IF(IFERROR(INDEX(Přehled_body!$E$3:$ED$130,MATCH(Tabulka!$AI33,Přehled_body!$A$3:$A$130,0),MATCH(Tabulka!Q$2,Přehled_body!$E$1:$ED$1,0)),)="",,IF(IFERROR(INDEX(Přehled_body!$E$3:$ED$130,MATCH(Tabulka!$AI33,Přehled_body!$A$3:$A$130,0),MATCH(Tabulka!Q$2,Přehled_body!$E$1:$ED$1,0)),)=0,0.00000000001,IFERROR(INDEX(Přehled_body!$E$3:$ED$130,MATCH(Tabulka!$AI33,Přehled_body!$A$3:$A$130,0),MATCH(Tabulka!Q$2,Přehled_body!$E$1:$ED$1,0)),)))</f>
        <v>0</v>
      </c>
      <c r="R33" s="88">
        <f>IF(IFERROR(INDEX(Přehled_body!$E$3:$ED$130,MATCH(Tabulka!$AI33,Přehled_body!$A$3:$A$130,0),MATCH(Tabulka!R$2,Přehled_body!$E$1:$ED$1,0)),)="",,IF(IFERROR(INDEX(Přehled_body!$E$3:$ED$130,MATCH(Tabulka!$AI33,Přehled_body!$A$3:$A$130,0),MATCH(Tabulka!R$2,Přehled_body!$E$1:$ED$1,0)),)=0,0.00000000001,IFERROR(INDEX(Přehled_body!$E$3:$ED$130,MATCH(Tabulka!$AI33,Přehled_body!$A$3:$A$130,0),MATCH(Tabulka!R$2,Přehled_body!$E$1:$ED$1,0)),)))</f>
        <v>0</v>
      </c>
      <c r="S33" s="88">
        <f>IF(IFERROR(INDEX(Přehled_body!$E$3:$ED$130,MATCH(Tabulka!$AI33,Přehled_body!$A$3:$A$130,0),MATCH(Tabulka!S$2,Přehled_body!$E$1:$ED$1,0)),)="",,IF(IFERROR(INDEX(Přehled_body!$E$3:$ED$130,MATCH(Tabulka!$AI33,Přehled_body!$A$3:$A$130,0),MATCH(Tabulka!S$2,Přehled_body!$E$1:$ED$1,0)),)=0,0.00000000001,IFERROR(INDEX(Přehled_body!$E$3:$ED$130,MATCH(Tabulka!$AI33,Přehled_body!$A$3:$A$130,0),MATCH(Tabulka!S$2,Přehled_body!$E$1:$ED$1,0)),)))</f>
        <v>0</v>
      </c>
      <c r="T33" s="88">
        <f>IF(IFERROR(INDEX(Přehled_body!$E$3:$ED$130,MATCH(Tabulka!$AI33,Přehled_body!$A$3:$A$130,0),MATCH(Tabulka!T$2,Přehled_body!$E$1:$ED$1,0)),)="",,IF(IFERROR(INDEX(Přehled_body!$E$3:$ED$130,MATCH(Tabulka!$AI33,Přehled_body!$A$3:$A$130,0),MATCH(Tabulka!T$2,Přehled_body!$E$1:$ED$1,0)),)=0,0.00000000001,IFERROR(INDEX(Přehled_body!$E$3:$ED$130,MATCH(Tabulka!$AI33,Přehled_body!$A$3:$A$130,0),MATCH(Tabulka!T$2,Přehled_body!$E$1:$ED$1,0)),)))</f>
        <v>0</v>
      </c>
      <c r="U33" s="88">
        <f>IF(IFERROR(INDEX(Přehled_body!$E$3:$ED$130,MATCH(Tabulka!$AI33,Přehled_body!$A$3:$A$130,0),MATCH(Tabulka!U$2,Přehled_body!$E$1:$ED$1,0)),)="",,IF(IFERROR(INDEX(Přehled_body!$E$3:$ED$130,MATCH(Tabulka!$AI33,Přehled_body!$A$3:$A$130,0),MATCH(Tabulka!U$2,Přehled_body!$E$1:$ED$1,0)),)=0,0.00000000001,IFERROR(INDEX(Přehled_body!$E$3:$ED$130,MATCH(Tabulka!$AI33,Přehled_body!$A$3:$A$130,0),MATCH(Tabulka!U$2,Přehled_body!$E$1:$ED$1,0)),)))</f>
        <v>0</v>
      </c>
      <c r="V33" s="88">
        <f>IF(IFERROR(INDEX(Přehled_body!$E$3:$ED$130,MATCH(Tabulka!$AI33,Přehled_body!$A$3:$A$130,0),MATCH(Tabulka!V$2,Přehled_body!$E$1:$ED$1,0)),)="",,IF(IFERROR(INDEX(Přehled_body!$E$3:$ED$130,MATCH(Tabulka!$AI33,Přehled_body!$A$3:$A$130,0),MATCH(Tabulka!V$2,Přehled_body!$E$1:$ED$1,0)),)=0,0.00000000001,IFERROR(INDEX(Přehled_body!$E$3:$ED$130,MATCH(Tabulka!$AI33,Přehled_body!$A$3:$A$130,0),MATCH(Tabulka!V$2,Přehled_body!$E$1:$ED$1,0)),)))</f>
        <v>0</v>
      </c>
      <c r="W33" s="88">
        <f>IF(IFERROR(INDEX(Přehled_body!$E$3:$ED$130,MATCH(Tabulka!$AI33,Přehled_body!$A$3:$A$130,0),MATCH(Tabulka!W$2,Přehled_body!$E$1:$ED$1,0)),)="",,IF(IFERROR(INDEX(Přehled_body!$E$3:$ED$130,MATCH(Tabulka!$AI33,Přehled_body!$A$3:$A$130,0),MATCH(Tabulka!W$2,Přehled_body!$E$1:$ED$1,0)),)=0,0.00000000001,IFERROR(INDEX(Přehled_body!$E$3:$ED$130,MATCH(Tabulka!$AI33,Přehled_body!$A$3:$A$130,0),MATCH(Tabulka!W$2,Přehled_body!$E$1:$ED$1,0)),)))</f>
        <v>0</v>
      </c>
      <c r="X33" s="88">
        <f>IF(IFERROR(INDEX(Přehled_body!$E$3:$ED$130,MATCH(Tabulka!$AI33,Přehled_body!$A$3:$A$130,0),MATCH(Tabulka!X$2,Přehled_body!$E$1:$ED$1,0)),)="",,IF(IFERROR(INDEX(Přehled_body!$E$3:$ED$130,MATCH(Tabulka!$AI33,Přehled_body!$A$3:$A$130,0),MATCH(Tabulka!X$2,Přehled_body!$E$1:$ED$1,0)),)=0,0.00000000001,IFERROR(INDEX(Přehled_body!$E$3:$ED$130,MATCH(Tabulka!$AI33,Přehled_body!$A$3:$A$130,0),MATCH(Tabulka!X$2,Přehled_body!$E$1:$ED$1,0)),)))</f>
        <v>0</v>
      </c>
      <c r="Y33" s="88">
        <f>IF(IFERROR(INDEX(Přehled_body!$E$3:$ED$130,MATCH(Tabulka!$AI33,Přehled_body!$A$3:$A$130,0),MATCH(Tabulka!Y$2,Přehled_body!$E$1:$ED$1,0)),)="",,IF(IFERROR(INDEX(Přehled_body!$E$3:$ED$130,MATCH(Tabulka!$AI33,Přehled_body!$A$3:$A$130,0),MATCH(Tabulka!Y$2,Přehled_body!$E$1:$ED$1,0)),)=0,0.00000000001,IFERROR(INDEX(Přehled_body!$E$3:$ED$130,MATCH(Tabulka!$AI33,Přehled_body!$A$3:$A$130,0),MATCH(Tabulka!Y$2,Přehled_body!$E$1:$ED$1,0)),)))</f>
        <v>0</v>
      </c>
      <c r="Z33" s="88">
        <f>IF(IFERROR(INDEX(Přehled_body!$E$3:$ED$130,MATCH(Tabulka!$AI33,Přehled_body!$A$3:$A$130,0),MATCH(Tabulka!Z$2,Přehled_body!$E$1:$ED$1,0)),)="",,IF(IFERROR(INDEX(Přehled_body!$E$3:$ED$130,MATCH(Tabulka!$AI33,Přehled_body!$A$3:$A$130,0),MATCH(Tabulka!Z$2,Přehled_body!$E$1:$ED$1,0)),)=0,0.00000000001,IFERROR(INDEX(Přehled_body!$E$3:$ED$130,MATCH(Tabulka!$AI33,Přehled_body!$A$3:$A$130,0),MATCH(Tabulka!Z$2,Přehled_body!$E$1:$ED$1,0)),)))</f>
        <v>0</v>
      </c>
      <c r="AA33" s="88">
        <f>IF(IFERROR(INDEX(Přehled_body!$E$3:$ED$130,MATCH(Tabulka!$AI33,Přehled_body!$A$3:$A$130,0),MATCH(Tabulka!AA$2,Přehled_body!$E$1:$ED$1,0)),)="",,IF(IFERROR(INDEX(Přehled_body!$E$3:$ED$130,MATCH(Tabulka!$AI33,Přehled_body!$A$3:$A$130,0),MATCH(Tabulka!AA$2,Přehled_body!$E$1:$ED$1,0)),)=0,0.00000000001,IFERROR(INDEX(Přehled_body!$E$3:$ED$130,MATCH(Tabulka!$AI33,Přehled_body!$A$3:$A$130,0),MATCH(Tabulka!AA$2,Přehled_body!$E$1:$ED$1,0)),)))</f>
        <v>0</v>
      </c>
      <c r="AB33" s="88">
        <f>IF(IFERROR(INDEX(Přehled_body!$E$3:$ED$130,MATCH(Tabulka!$AI33,Přehled_body!$A$3:$A$130,0),MATCH(Tabulka!AB$2,Přehled_body!$E$1:$ED$1,0)),)="",,IF(IFERROR(INDEX(Přehled_body!$E$3:$ED$130,MATCH(Tabulka!$AI33,Přehled_body!$A$3:$A$130,0),MATCH(Tabulka!AB$2,Přehled_body!$E$1:$ED$1,0)),)=0,0.00000000001,IFERROR(INDEX(Přehled_body!$E$3:$ED$130,MATCH(Tabulka!$AI33,Přehled_body!$A$3:$A$130,0),MATCH(Tabulka!AB$2,Přehled_body!$E$1:$ED$1,0)),)))</f>
        <v>0</v>
      </c>
      <c r="AC33" s="88">
        <f>IF(IFERROR(INDEX(Přehled_body!$E$3:$ED$130,MATCH(Tabulka!$AI33,Přehled_body!$A$3:$A$130,0),MATCH(Tabulka!AC$2,Přehled_body!$E$1:$ED$1,0)),)="",,IF(IFERROR(INDEX(Přehled_body!$E$3:$ED$130,MATCH(Tabulka!$AI33,Přehled_body!$A$3:$A$130,0),MATCH(Tabulka!AC$2,Přehled_body!$E$1:$ED$1,0)),)=0,0.00000000001,IFERROR(INDEX(Přehled_body!$E$3:$ED$130,MATCH(Tabulka!$AI33,Přehled_body!$A$3:$A$130,0),MATCH(Tabulka!AC$2,Přehled_body!$E$1:$ED$1,0)),)))</f>
        <v>0</v>
      </c>
      <c r="AD33" s="88">
        <f>IF(IFERROR(INDEX(Přehled_body!$E$3:$ED$130,MATCH(Tabulka!$AI33,Přehled_body!$A$3:$A$130,0),MATCH(Tabulka!AD$2,Přehled_body!$E$1:$ED$1,0)),)="",,IF(IFERROR(INDEX(Přehled_body!$E$3:$ED$130,MATCH(Tabulka!$AI33,Přehled_body!$A$3:$A$130,0),MATCH(Tabulka!AD$2,Přehled_body!$E$1:$ED$1,0)),)=0,0.00000000001,IFERROR(INDEX(Přehled_body!$E$3:$ED$130,MATCH(Tabulka!$AI33,Přehled_body!$A$3:$A$130,0),MATCH(Tabulka!AD$2,Přehled_body!$E$1:$ED$1,0)),)))</f>
        <v>0</v>
      </c>
      <c r="AE33" s="89">
        <f>IF(SUM($D$29:$AD$33)&lt;1,-90000,SUM(D33:AD33))</f>
        <v>13</v>
      </c>
      <c r="AF33" s="67"/>
      <c r="AG33" s="8"/>
      <c r="AI33" t="str">
        <f>CONCATENATE($B$30," ",$B$31,C33)</f>
        <v>Míra ŠedivýPoč. kol</v>
      </c>
    </row>
    <row r="34" spans="1:35" ht="14.4" thickTop="1">
      <c r="A34" s="64"/>
      <c r="B34" s="65"/>
      <c r="C34" s="70" t="s">
        <v>23</v>
      </c>
      <c r="D34" s="138">
        <f>IF(IFERROR(INDEX(Přehled_body!$E$3:$ED$130,MATCH(Tabulka!$AI34,Přehled_body!$A$3:$A$130,0),MATCH(Tabulka!D$2,Přehled_body!$E$1:$ED$1,0)),)="",,IF(IFERROR(INDEX(Přehled_body!$E$3:$ED$130,MATCH(Tabulka!$AI34,Přehled_body!$A$3:$A$130,0),MATCH(Tabulka!D$2,Přehled_body!$E$1:$ED$1,0)),)=0,0.00000000001,IFERROR(INDEX(Přehled_body!$E$3:$ED$130,MATCH(Tabulka!$AI34,Přehled_body!$A$3:$A$130,0),MATCH(Tabulka!D$2,Přehled_body!$E$1:$ED$1,0)),)))</f>
        <v>9.9999999999999994E-12</v>
      </c>
      <c r="E34" s="138">
        <f>IF(IFERROR(INDEX(Přehled_body!$E$3:$ED$130,MATCH(Tabulka!$AI34,Přehled_body!$A$3:$A$130,0),MATCH(Tabulka!E$2,Přehled_body!$E$1:$ED$1,0)),)="",,IF(IFERROR(INDEX(Přehled_body!$E$3:$ED$130,MATCH(Tabulka!$AI34,Přehled_body!$A$3:$A$130,0),MATCH(Tabulka!E$2,Přehled_body!$E$1:$ED$1,0)),)=0,0.00000000001,IFERROR(INDEX(Přehled_body!$E$3:$ED$130,MATCH(Tabulka!$AI34,Přehled_body!$A$3:$A$130,0),MATCH(Tabulka!E$2,Přehled_body!$E$1:$ED$1,0)),)))</f>
        <v>1</v>
      </c>
      <c r="F34" s="138">
        <f>IF(IFERROR(INDEX(Přehled_body!$E$3:$ED$130,MATCH(Tabulka!$AI34,Přehled_body!$A$3:$A$130,0),MATCH(Tabulka!F$2,Přehled_body!$E$1:$ED$1,0)),)="",,IF(IFERROR(INDEX(Přehled_body!$E$3:$ED$130,MATCH(Tabulka!$AI34,Přehled_body!$A$3:$A$130,0),MATCH(Tabulka!F$2,Přehled_body!$E$1:$ED$1,0)),)=0,0.00000000001,IFERROR(INDEX(Přehled_body!$E$3:$ED$130,MATCH(Tabulka!$AI34,Přehled_body!$A$3:$A$130,0),MATCH(Tabulka!F$2,Přehled_body!$E$1:$ED$1,0)),)))</f>
        <v>9.9999999999999994E-12</v>
      </c>
      <c r="G34" s="138">
        <f>IF(IFERROR(INDEX(Přehled_body!$E$3:$ED$130,MATCH(Tabulka!$AI34,Přehled_body!$A$3:$A$130,0),MATCH(Tabulka!G$2,Přehled_body!$E$1:$ED$1,0)),)="",,IF(IFERROR(INDEX(Přehled_body!$E$3:$ED$130,MATCH(Tabulka!$AI34,Přehled_body!$A$3:$A$130,0),MATCH(Tabulka!G$2,Přehled_body!$E$1:$ED$1,0)),)=0,0.00000000001,IFERROR(INDEX(Přehled_body!$E$3:$ED$130,MATCH(Tabulka!$AI34,Přehled_body!$A$3:$A$130,0),MATCH(Tabulka!G$2,Přehled_body!$E$1:$ED$1,0)),)))</f>
        <v>9.9999999999999994E-12</v>
      </c>
      <c r="H34" s="138">
        <f>IF(IFERROR(INDEX(Přehled_body!$E$3:$ED$130,MATCH(Tabulka!$AI34,Přehled_body!$A$3:$A$130,0),MATCH(Tabulka!H$2,Přehled_body!$E$1:$ED$1,0)),)="",,IF(IFERROR(INDEX(Přehled_body!$E$3:$ED$130,MATCH(Tabulka!$AI34,Přehled_body!$A$3:$A$130,0),MATCH(Tabulka!H$2,Přehled_body!$E$1:$ED$1,0)),)=0,0.00000000001,IFERROR(INDEX(Přehled_body!$E$3:$ED$130,MATCH(Tabulka!$AI34,Přehled_body!$A$3:$A$130,0),MATCH(Tabulka!H$2,Přehled_body!$E$1:$ED$1,0)),)))</f>
        <v>0</v>
      </c>
      <c r="I34" s="138">
        <f>IF(IFERROR(INDEX(Přehled_body!$E$3:$ED$130,MATCH(Tabulka!$AI34,Přehled_body!$A$3:$A$130,0),MATCH(Tabulka!I$2,Přehled_body!$E$1:$ED$1,0)),)="",,IF(IFERROR(INDEX(Přehled_body!$E$3:$ED$130,MATCH(Tabulka!$AI34,Přehled_body!$A$3:$A$130,0),MATCH(Tabulka!I$2,Přehled_body!$E$1:$ED$1,0)),)=0,0.00000000001,IFERROR(INDEX(Přehled_body!$E$3:$ED$130,MATCH(Tabulka!$AI34,Přehled_body!$A$3:$A$130,0),MATCH(Tabulka!I$2,Přehled_body!$E$1:$ED$1,0)),)))</f>
        <v>9.9999999999999994E-12</v>
      </c>
      <c r="J34" s="138">
        <f>IF(IFERROR(INDEX(Přehled_body!$E$3:$ED$130,MATCH(Tabulka!$AI34,Přehled_body!$A$3:$A$130,0),MATCH(Tabulka!J$2,Přehled_body!$E$1:$ED$1,0)),)="",,IF(IFERROR(INDEX(Přehled_body!$E$3:$ED$130,MATCH(Tabulka!$AI34,Přehled_body!$A$3:$A$130,0),MATCH(Tabulka!J$2,Přehled_body!$E$1:$ED$1,0)),)=0,0.00000000001,IFERROR(INDEX(Přehled_body!$E$3:$ED$130,MATCH(Tabulka!$AI34,Přehled_body!$A$3:$A$130,0),MATCH(Tabulka!J$2,Přehled_body!$E$1:$ED$1,0)),)))</f>
        <v>9.9999999999999994E-12</v>
      </c>
      <c r="K34" s="138">
        <f>IF(IFERROR(INDEX(Přehled_body!$E$3:$ED$130,MATCH(Tabulka!$AI34,Přehled_body!$A$3:$A$130,0),MATCH(Tabulka!K$2,Přehled_body!$E$1:$ED$1,0)),)="",,IF(IFERROR(INDEX(Přehled_body!$E$3:$ED$130,MATCH(Tabulka!$AI34,Přehled_body!$A$3:$A$130,0),MATCH(Tabulka!K$2,Přehled_body!$E$1:$ED$1,0)),)=0,0.00000000001,IFERROR(INDEX(Přehled_body!$E$3:$ED$130,MATCH(Tabulka!$AI34,Přehled_body!$A$3:$A$130,0),MATCH(Tabulka!K$2,Přehled_body!$E$1:$ED$1,0)),)))</f>
        <v>9.9999999999999994E-12</v>
      </c>
      <c r="L34" s="138">
        <f>IF(IFERROR(INDEX(Přehled_body!$E$3:$ED$130,MATCH(Tabulka!$AI34,Přehled_body!$A$3:$A$130,0),MATCH(Tabulka!L$2,Přehled_body!$E$1:$ED$1,0)),)="",,IF(IFERROR(INDEX(Přehled_body!$E$3:$ED$130,MATCH(Tabulka!$AI34,Přehled_body!$A$3:$A$130,0),MATCH(Tabulka!L$2,Přehled_body!$E$1:$ED$1,0)),)=0,0.00000000001,IFERROR(INDEX(Přehled_body!$E$3:$ED$130,MATCH(Tabulka!$AI34,Přehled_body!$A$3:$A$130,0),MATCH(Tabulka!L$2,Přehled_body!$E$1:$ED$1,0)),)))</f>
        <v>9.9999999999999994E-12</v>
      </c>
      <c r="M34" s="138">
        <f>IF(IFERROR(INDEX(Přehled_body!$E$3:$ED$130,MATCH(Tabulka!$AI34,Přehled_body!$A$3:$A$130,0),MATCH(Tabulka!M$2,Přehled_body!$E$1:$ED$1,0)),)="",,IF(IFERROR(INDEX(Přehled_body!$E$3:$ED$130,MATCH(Tabulka!$AI34,Přehled_body!$A$3:$A$130,0),MATCH(Tabulka!M$2,Přehled_body!$E$1:$ED$1,0)),)=0,0.00000000001,IFERROR(INDEX(Přehled_body!$E$3:$ED$130,MATCH(Tabulka!$AI34,Přehled_body!$A$3:$A$130,0),MATCH(Tabulka!M$2,Přehled_body!$E$1:$ED$1,0)),)))</f>
        <v>9.9999999999999994E-12</v>
      </c>
      <c r="N34" s="138">
        <f>IF(IFERROR(INDEX(Přehled_body!$E$3:$ED$130,MATCH(Tabulka!$AI34,Přehled_body!$A$3:$A$130,0),MATCH(Tabulka!N$2,Přehled_body!$E$1:$ED$1,0)),)="",,IF(IFERROR(INDEX(Přehled_body!$E$3:$ED$130,MATCH(Tabulka!$AI34,Přehled_body!$A$3:$A$130,0),MATCH(Tabulka!N$2,Přehled_body!$E$1:$ED$1,0)),)=0,0.00000000001,IFERROR(INDEX(Přehled_body!$E$3:$ED$130,MATCH(Tabulka!$AI34,Přehled_body!$A$3:$A$130,0),MATCH(Tabulka!N$2,Přehled_body!$E$1:$ED$1,0)),)))</f>
        <v>9.9999999999999994E-12</v>
      </c>
      <c r="O34" s="138">
        <f>IF(IFERROR(INDEX(Přehled_body!$E$3:$ED$130,MATCH(Tabulka!$AI34,Přehled_body!$A$3:$A$130,0),MATCH(Tabulka!O$2,Přehled_body!$E$1:$ED$1,0)),)="",,IF(IFERROR(INDEX(Přehled_body!$E$3:$ED$130,MATCH(Tabulka!$AI34,Přehled_body!$A$3:$A$130,0),MATCH(Tabulka!O$2,Přehled_body!$E$1:$ED$1,0)),)=0,0.00000000001,IFERROR(INDEX(Přehled_body!$E$3:$ED$130,MATCH(Tabulka!$AI34,Přehled_body!$A$3:$A$130,0),MATCH(Tabulka!O$2,Přehled_body!$E$1:$ED$1,0)),)))</f>
        <v>0</v>
      </c>
      <c r="P34" s="138">
        <f>IF(IFERROR(INDEX(Přehled_body!$E$3:$ED$130,MATCH(Tabulka!$AI34,Přehled_body!$A$3:$A$130,0),MATCH(Tabulka!P$2,Přehled_body!$E$1:$ED$1,0)),)="",,IF(IFERROR(INDEX(Přehled_body!$E$3:$ED$130,MATCH(Tabulka!$AI34,Přehled_body!$A$3:$A$130,0),MATCH(Tabulka!P$2,Přehled_body!$E$1:$ED$1,0)),)=0,0.00000000001,IFERROR(INDEX(Přehled_body!$E$3:$ED$130,MATCH(Tabulka!$AI34,Přehled_body!$A$3:$A$130,0),MATCH(Tabulka!P$2,Přehled_body!$E$1:$ED$1,0)),)))</f>
        <v>0</v>
      </c>
      <c r="Q34" s="138">
        <f>IF(IFERROR(INDEX(Přehled_body!$E$3:$ED$130,MATCH(Tabulka!$AI34,Přehled_body!$A$3:$A$130,0),MATCH(Tabulka!Q$2,Přehled_body!$E$1:$ED$1,0)),)="",,IF(IFERROR(INDEX(Přehled_body!$E$3:$ED$130,MATCH(Tabulka!$AI34,Přehled_body!$A$3:$A$130,0),MATCH(Tabulka!Q$2,Přehled_body!$E$1:$ED$1,0)),)=0,0.00000000001,IFERROR(INDEX(Přehled_body!$E$3:$ED$130,MATCH(Tabulka!$AI34,Přehled_body!$A$3:$A$130,0),MATCH(Tabulka!Q$2,Přehled_body!$E$1:$ED$1,0)),)))</f>
        <v>0</v>
      </c>
      <c r="R34" s="138">
        <f>IF(IFERROR(INDEX(Přehled_body!$E$3:$ED$130,MATCH(Tabulka!$AI34,Přehled_body!$A$3:$A$130,0),MATCH(Tabulka!R$2,Přehled_body!$E$1:$ED$1,0)),)="",,IF(IFERROR(INDEX(Přehled_body!$E$3:$ED$130,MATCH(Tabulka!$AI34,Přehled_body!$A$3:$A$130,0),MATCH(Tabulka!R$2,Přehled_body!$E$1:$ED$1,0)),)=0,0.00000000001,IFERROR(INDEX(Přehled_body!$E$3:$ED$130,MATCH(Tabulka!$AI34,Přehled_body!$A$3:$A$130,0),MATCH(Tabulka!R$2,Přehled_body!$E$1:$ED$1,0)),)))</f>
        <v>0</v>
      </c>
      <c r="S34" s="138">
        <f>IF(IFERROR(INDEX(Přehled_body!$E$3:$ED$130,MATCH(Tabulka!$AI34,Přehled_body!$A$3:$A$130,0),MATCH(Tabulka!S$2,Přehled_body!$E$1:$ED$1,0)),)="",,IF(IFERROR(INDEX(Přehled_body!$E$3:$ED$130,MATCH(Tabulka!$AI34,Přehled_body!$A$3:$A$130,0),MATCH(Tabulka!S$2,Přehled_body!$E$1:$ED$1,0)),)=0,0.00000000001,IFERROR(INDEX(Přehled_body!$E$3:$ED$130,MATCH(Tabulka!$AI34,Přehled_body!$A$3:$A$130,0),MATCH(Tabulka!S$2,Přehled_body!$E$1:$ED$1,0)),)))</f>
        <v>0</v>
      </c>
      <c r="T34" s="138">
        <f>IF(IFERROR(INDEX(Přehled_body!$E$3:$ED$130,MATCH(Tabulka!$AI34,Přehled_body!$A$3:$A$130,0),MATCH(Tabulka!T$2,Přehled_body!$E$1:$ED$1,0)),)="",,IF(IFERROR(INDEX(Přehled_body!$E$3:$ED$130,MATCH(Tabulka!$AI34,Přehled_body!$A$3:$A$130,0),MATCH(Tabulka!T$2,Přehled_body!$E$1:$ED$1,0)),)=0,0.00000000001,IFERROR(INDEX(Přehled_body!$E$3:$ED$130,MATCH(Tabulka!$AI34,Přehled_body!$A$3:$A$130,0),MATCH(Tabulka!T$2,Přehled_body!$E$1:$ED$1,0)),)))</f>
        <v>0</v>
      </c>
      <c r="U34" s="138">
        <f>IF(IFERROR(INDEX(Přehled_body!$E$3:$ED$130,MATCH(Tabulka!$AI34,Přehled_body!$A$3:$A$130,0),MATCH(Tabulka!U$2,Přehled_body!$E$1:$ED$1,0)),)="",,IF(IFERROR(INDEX(Přehled_body!$E$3:$ED$130,MATCH(Tabulka!$AI34,Přehled_body!$A$3:$A$130,0),MATCH(Tabulka!U$2,Přehled_body!$E$1:$ED$1,0)),)=0,0.00000000001,IFERROR(INDEX(Přehled_body!$E$3:$ED$130,MATCH(Tabulka!$AI34,Přehled_body!$A$3:$A$130,0),MATCH(Tabulka!U$2,Přehled_body!$E$1:$ED$1,0)),)))</f>
        <v>0</v>
      </c>
      <c r="V34" s="138">
        <f>IF(IFERROR(INDEX(Přehled_body!$E$3:$ED$130,MATCH(Tabulka!$AI34,Přehled_body!$A$3:$A$130,0),MATCH(Tabulka!V$2,Přehled_body!$E$1:$ED$1,0)),)="",,IF(IFERROR(INDEX(Přehled_body!$E$3:$ED$130,MATCH(Tabulka!$AI34,Přehled_body!$A$3:$A$130,0),MATCH(Tabulka!V$2,Přehled_body!$E$1:$ED$1,0)),)=0,0.00000000001,IFERROR(INDEX(Přehled_body!$E$3:$ED$130,MATCH(Tabulka!$AI34,Přehled_body!$A$3:$A$130,0),MATCH(Tabulka!V$2,Přehled_body!$E$1:$ED$1,0)),)))</f>
        <v>0</v>
      </c>
      <c r="W34" s="138">
        <f>IF(IFERROR(INDEX(Přehled_body!$E$3:$ED$130,MATCH(Tabulka!$AI34,Přehled_body!$A$3:$A$130,0),MATCH(Tabulka!W$2,Přehled_body!$E$1:$ED$1,0)),)="",,IF(IFERROR(INDEX(Přehled_body!$E$3:$ED$130,MATCH(Tabulka!$AI34,Přehled_body!$A$3:$A$130,0),MATCH(Tabulka!W$2,Přehled_body!$E$1:$ED$1,0)),)=0,0.00000000001,IFERROR(INDEX(Přehled_body!$E$3:$ED$130,MATCH(Tabulka!$AI34,Přehled_body!$A$3:$A$130,0),MATCH(Tabulka!W$2,Přehled_body!$E$1:$ED$1,0)),)))</f>
        <v>0</v>
      </c>
      <c r="X34" s="138">
        <f>IF(IFERROR(INDEX(Přehled_body!$E$3:$ED$130,MATCH(Tabulka!$AI34,Přehled_body!$A$3:$A$130,0),MATCH(Tabulka!X$2,Přehled_body!$E$1:$ED$1,0)),)="",,IF(IFERROR(INDEX(Přehled_body!$E$3:$ED$130,MATCH(Tabulka!$AI34,Přehled_body!$A$3:$A$130,0),MATCH(Tabulka!X$2,Přehled_body!$E$1:$ED$1,0)),)=0,0.00000000001,IFERROR(INDEX(Přehled_body!$E$3:$ED$130,MATCH(Tabulka!$AI34,Přehled_body!$A$3:$A$130,0),MATCH(Tabulka!X$2,Přehled_body!$E$1:$ED$1,0)),)))</f>
        <v>0</v>
      </c>
      <c r="Y34" s="138">
        <f>IF(IFERROR(INDEX(Přehled_body!$E$3:$ED$130,MATCH(Tabulka!$AI34,Přehled_body!$A$3:$A$130,0),MATCH(Tabulka!Y$2,Přehled_body!$E$1:$ED$1,0)),)="",,IF(IFERROR(INDEX(Přehled_body!$E$3:$ED$130,MATCH(Tabulka!$AI34,Přehled_body!$A$3:$A$130,0),MATCH(Tabulka!Y$2,Přehled_body!$E$1:$ED$1,0)),)=0,0.00000000001,IFERROR(INDEX(Přehled_body!$E$3:$ED$130,MATCH(Tabulka!$AI34,Přehled_body!$A$3:$A$130,0),MATCH(Tabulka!Y$2,Přehled_body!$E$1:$ED$1,0)),)))</f>
        <v>0</v>
      </c>
      <c r="Z34" s="138">
        <f>IF(IFERROR(INDEX(Přehled_body!$E$3:$ED$130,MATCH(Tabulka!$AI34,Přehled_body!$A$3:$A$130,0),MATCH(Tabulka!Z$2,Přehled_body!$E$1:$ED$1,0)),)="",,IF(IFERROR(INDEX(Přehled_body!$E$3:$ED$130,MATCH(Tabulka!$AI34,Přehled_body!$A$3:$A$130,0),MATCH(Tabulka!Z$2,Přehled_body!$E$1:$ED$1,0)),)=0,0.00000000001,IFERROR(INDEX(Přehled_body!$E$3:$ED$130,MATCH(Tabulka!$AI34,Přehled_body!$A$3:$A$130,0),MATCH(Tabulka!Z$2,Přehled_body!$E$1:$ED$1,0)),)))</f>
        <v>0</v>
      </c>
      <c r="AA34" s="138">
        <f>IF(IFERROR(INDEX(Přehled_body!$E$3:$ED$130,MATCH(Tabulka!$AI34,Přehled_body!$A$3:$A$130,0),MATCH(Tabulka!AA$2,Přehled_body!$E$1:$ED$1,0)),)="",,IF(IFERROR(INDEX(Přehled_body!$E$3:$ED$130,MATCH(Tabulka!$AI34,Přehled_body!$A$3:$A$130,0),MATCH(Tabulka!AA$2,Přehled_body!$E$1:$ED$1,0)),)=0,0.00000000001,IFERROR(INDEX(Přehled_body!$E$3:$ED$130,MATCH(Tabulka!$AI34,Přehled_body!$A$3:$A$130,0),MATCH(Tabulka!AA$2,Přehled_body!$E$1:$ED$1,0)),)))</f>
        <v>0</v>
      </c>
      <c r="AB34" s="138">
        <f>IF(IFERROR(INDEX(Přehled_body!$E$3:$ED$130,MATCH(Tabulka!$AI34,Přehled_body!$A$3:$A$130,0),MATCH(Tabulka!AB$2,Přehled_body!$E$1:$ED$1,0)),)="",,IF(IFERROR(INDEX(Přehled_body!$E$3:$ED$130,MATCH(Tabulka!$AI34,Přehled_body!$A$3:$A$130,0),MATCH(Tabulka!AB$2,Přehled_body!$E$1:$ED$1,0)),)=0,0.00000000001,IFERROR(INDEX(Přehled_body!$E$3:$ED$130,MATCH(Tabulka!$AI34,Přehled_body!$A$3:$A$130,0),MATCH(Tabulka!AB$2,Přehled_body!$E$1:$ED$1,0)),)))</f>
        <v>0</v>
      </c>
      <c r="AC34" s="138">
        <f>IF(IFERROR(INDEX(Přehled_body!$E$3:$ED$130,MATCH(Tabulka!$AI34,Přehled_body!$A$3:$A$130,0),MATCH(Tabulka!AC$2,Přehled_body!$E$1:$ED$1,0)),)="",,IF(IFERROR(INDEX(Přehled_body!$E$3:$ED$130,MATCH(Tabulka!$AI34,Přehled_body!$A$3:$A$130,0),MATCH(Tabulka!AC$2,Přehled_body!$E$1:$ED$1,0)),)=0,0.00000000001,IFERROR(INDEX(Přehled_body!$E$3:$ED$130,MATCH(Tabulka!$AI34,Přehled_body!$A$3:$A$130,0),MATCH(Tabulka!AC$2,Přehled_body!$E$1:$ED$1,0)),)))</f>
        <v>0</v>
      </c>
      <c r="AD34" s="138">
        <f>IF(IFERROR(INDEX(Přehled_body!$E$3:$ED$130,MATCH(Tabulka!$AI34,Přehled_body!$A$3:$A$130,0),MATCH(Tabulka!AD$2,Přehled_body!$E$1:$ED$1,0)),)="",,IF(IFERROR(INDEX(Přehled_body!$E$3:$ED$130,MATCH(Tabulka!$AI34,Přehled_body!$A$3:$A$130,0),MATCH(Tabulka!AD$2,Přehled_body!$E$1:$ED$1,0)),)=0,0.00000000001,IFERROR(INDEX(Přehled_body!$E$3:$ED$130,MATCH(Tabulka!$AI34,Přehled_body!$A$3:$A$130,0),MATCH(Tabulka!AD$2,Přehled_body!$E$1:$ED$1,0)),)))</f>
        <v>0</v>
      </c>
      <c r="AE34" s="71">
        <f>IF(SUM($D$34:$AD$38)&lt;1,-90000,SUM(D34:AD34))</f>
        <v>1.00000000009</v>
      </c>
      <c r="AF34" s="72"/>
      <c r="AG34" s="8"/>
      <c r="AI34" t="str">
        <f>CONCATENATE($B$35," ",$B$36,C34)</f>
        <v>Jiří BlínVýhry</v>
      </c>
    </row>
    <row r="35" spans="1:35" ht="13.8">
      <c r="A35" s="64" t="str">
        <f>CONCATENATE(B35," ",B36)</f>
        <v>Jiří Blín</v>
      </c>
      <c r="B35" s="70" t="s">
        <v>4</v>
      </c>
      <c r="C35" s="73" t="s">
        <v>24</v>
      </c>
      <c r="D35" s="111">
        <f>IF(IFERROR(INDEX(Přehled_body!$E$3:$ED$130,MATCH(Tabulka!$AI35,Přehled_body!$A$3:$A$130,0),MATCH(Tabulka!D$2,Přehled_body!$E$1:$ED$1,0)),)="",,IF(IFERROR(INDEX(Přehled_body!$E$3:$ED$130,MATCH(Tabulka!$AI35,Přehled_body!$A$3:$A$130,0),MATCH(Tabulka!D$2,Přehled_body!$E$1:$ED$1,0)),)=0,0.00000000001,IFERROR(INDEX(Přehled_body!$E$3:$ED$130,MATCH(Tabulka!$AI35,Přehled_body!$A$3:$A$130,0),MATCH(Tabulka!D$2,Přehled_body!$E$1:$ED$1,0)),)))</f>
        <v>9.9999999999999994E-12</v>
      </c>
      <c r="E35" s="111">
        <f>IF(IFERROR(INDEX(Přehled_body!$E$3:$ED$130,MATCH(Tabulka!$AI35,Přehled_body!$A$3:$A$130,0),MATCH(Tabulka!E$2,Přehled_body!$E$1:$ED$1,0)),)="",,IF(IFERROR(INDEX(Přehled_body!$E$3:$ED$130,MATCH(Tabulka!$AI35,Přehled_body!$A$3:$A$130,0),MATCH(Tabulka!E$2,Přehled_body!$E$1:$ED$1,0)),)=0,0.00000000001,IFERROR(INDEX(Přehled_body!$E$3:$ED$130,MATCH(Tabulka!$AI35,Přehled_body!$A$3:$A$130,0),MATCH(Tabulka!E$2,Přehled_body!$E$1:$ED$1,0)),)))</f>
        <v>9.9999999999999994E-12</v>
      </c>
      <c r="F35" s="111">
        <f>IF(IFERROR(INDEX(Přehled_body!$E$3:$ED$130,MATCH(Tabulka!$AI35,Přehled_body!$A$3:$A$130,0),MATCH(Tabulka!F$2,Přehled_body!$E$1:$ED$1,0)),)="",,IF(IFERROR(INDEX(Přehled_body!$E$3:$ED$130,MATCH(Tabulka!$AI35,Přehled_body!$A$3:$A$130,0),MATCH(Tabulka!F$2,Přehled_body!$E$1:$ED$1,0)),)=0,0.00000000001,IFERROR(INDEX(Přehled_body!$E$3:$ED$130,MATCH(Tabulka!$AI35,Přehled_body!$A$3:$A$130,0),MATCH(Tabulka!F$2,Přehled_body!$E$1:$ED$1,0)),)))</f>
        <v>2</v>
      </c>
      <c r="G35" s="111">
        <f>IF(IFERROR(INDEX(Přehled_body!$E$3:$ED$130,MATCH(Tabulka!$AI35,Přehled_body!$A$3:$A$130,0),MATCH(Tabulka!G$2,Přehled_body!$E$1:$ED$1,0)),)="",,IF(IFERROR(INDEX(Přehled_body!$E$3:$ED$130,MATCH(Tabulka!$AI35,Přehled_body!$A$3:$A$130,0),MATCH(Tabulka!G$2,Přehled_body!$E$1:$ED$1,0)),)=0,0.00000000001,IFERROR(INDEX(Přehled_body!$E$3:$ED$130,MATCH(Tabulka!$AI35,Přehled_body!$A$3:$A$130,0),MATCH(Tabulka!G$2,Přehled_body!$E$1:$ED$1,0)),)))</f>
        <v>1</v>
      </c>
      <c r="H35" s="111">
        <f>IF(IFERROR(INDEX(Přehled_body!$E$3:$ED$130,MATCH(Tabulka!$AI35,Přehled_body!$A$3:$A$130,0),MATCH(Tabulka!H$2,Přehled_body!$E$1:$ED$1,0)),)="",,IF(IFERROR(INDEX(Přehled_body!$E$3:$ED$130,MATCH(Tabulka!$AI35,Přehled_body!$A$3:$A$130,0),MATCH(Tabulka!H$2,Přehled_body!$E$1:$ED$1,0)),)=0,0.00000000001,IFERROR(INDEX(Přehled_body!$E$3:$ED$130,MATCH(Tabulka!$AI35,Přehled_body!$A$3:$A$130,0),MATCH(Tabulka!H$2,Přehled_body!$E$1:$ED$1,0)),)))</f>
        <v>0</v>
      </c>
      <c r="I35" s="111">
        <f>IF(IFERROR(INDEX(Přehled_body!$E$3:$ED$130,MATCH(Tabulka!$AI35,Přehled_body!$A$3:$A$130,0),MATCH(Tabulka!I$2,Přehled_body!$E$1:$ED$1,0)),)="",,IF(IFERROR(INDEX(Přehled_body!$E$3:$ED$130,MATCH(Tabulka!$AI35,Přehled_body!$A$3:$A$130,0),MATCH(Tabulka!I$2,Přehled_body!$E$1:$ED$1,0)),)=0,0.00000000001,IFERROR(INDEX(Přehled_body!$E$3:$ED$130,MATCH(Tabulka!$AI35,Přehled_body!$A$3:$A$130,0),MATCH(Tabulka!I$2,Přehled_body!$E$1:$ED$1,0)),)))</f>
        <v>2</v>
      </c>
      <c r="J35" s="111">
        <f>IF(IFERROR(INDEX(Přehled_body!$E$3:$ED$130,MATCH(Tabulka!$AI35,Přehled_body!$A$3:$A$130,0),MATCH(Tabulka!J$2,Přehled_body!$E$1:$ED$1,0)),)="",,IF(IFERROR(INDEX(Přehled_body!$E$3:$ED$130,MATCH(Tabulka!$AI35,Přehled_body!$A$3:$A$130,0),MATCH(Tabulka!J$2,Přehled_body!$E$1:$ED$1,0)),)=0,0.00000000001,IFERROR(INDEX(Přehled_body!$E$3:$ED$130,MATCH(Tabulka!$AI35,Přehled_body!$A$3:$A$130,0),MATCH(Tabulka!J$2,Přehled_body!$E$1:$ED$1,0)),)))</f>
        <v>9.9999999999999994E-12</v>
      </c>
      <c r="K35" s="111">
        <f>IF(IFERROR(INDEX(Přehled_body!$E$3:$ED$130,MATCH(Tabulka!$AI35,Přehled_body!$A$3:$A$130,0),MATCH(Tabulka!K$2,Přehled_body!$E$1:$ED$1,0)),)="",,IF(IFERROR(INDEX(Přehled_body!$E$3:$ED$130,MATCH(Tabulka!$AI35,Přehled_body!$A$3:$A$130,0),MATCH(Tabulka!K$2,Přehled_body!$E$1:$ED$1,0)),)=0,0.00000000001,IFERROR(INDEX(Přehled_body!$E$3:$ED$130,MATCH(Tabulka!$AI35,Přehled_body!$A$3:$A$130,0),MATCH(Tabulka!K$2,Přehled_body!$E$1:$ED$1,0)),)))</f>
        <v>9.9999999999999994E-12</v>
      </c>
      <c r="L35" s="111">
        <f>IF(IFERROR(INDEX(Přehled_body!$E$3:$ED$130,MATCH(Tabulka!$AI35,Přehled_body!$A$3:$A$130,0),MATCH(Tabulka!L$2,Přehled_body!$E$1:$ED$1,0)),)="",,IF(IFERROR(INDEX(Přehled_body!$E$3:$ED$130,MATCH(Tabulka!$AI35,Přehled_body!$A$3:$A$130,0),MATCH(Tabulka!L$2,Přehled_body!$E$1:$ED$1,0)),)=0,0.00000000001,IFERROR(INDEX(Přehled_body!$E$3:$ED$130,MATCH(Tabulka!$AI35,Přehled_body!$A$3:$A$130,0),MATCH(Tabulka!L$2,Přehled_body!$E$1:$ED$1,0)),)))</f>
        <v>2</v>
      </c>
      <c r="M35" s="111">
        <f>IF(IFERROR(INDEX(Přehled_body!$E$3:$ED$130,MATCH(Tabulka!$AI35,Přehled_body!$A$3:$A$130,0),MATCH(Tabulka!M$2,Přehled_body!$E$1:$ED$1,0)),)="",,IF(IFERROR(INDEX(Přehled_body!$E$3:$ED$130,MATCH(Tabulka!$AI35,Přehled_body!$A$3:$A$130,0),MATCH(Tabulka!M$2,Přehled_body!$E$1:$ED$1,0)),)=0,0.00000000001,IFERROR(INDEX(Přehled_body!$E$3:$ED$130,MATCH(Tabulka!$AI35,Přehled_body!$A$3:$A$130,0),MATCH(Tabulka!M$2,Přehled_body!$E$1:$ED$1,0)),)))</f>
        <v>1</v>
      </c>
      <c r="N35" s="111">
        <f>IF(IFERROR(INDEX(Přehled_body!$E$3:$ED$130,MATCH(Tabulka!$AI35,Přehled_body!$A$3:$A$130,0),MATCH(Tabulka!N$2,Přehled_body!$E$1:$ED$1,0)),)="",,IF(IFERROR(INDEX(Přehled_body!$E$3:$ED$130,MATCH(Tabulka!$AI35,Přehled_body!$A$3:$A$130,0),MATCH(Tabulka!N$2,Přehled_body!$E$1:$ED$1,0)),)=0,0.00000000001,IFERROR(INDEX(Přehled_body!$E$3:$ED$130,MATCH(Tabulka!$AI35,Přehled_body!$A$3:$A$130,0),MATCH(Tabulka!N$2,Přehled_body!$E$1:$ED$1,0)),)))</f>
        <v>1</v>
      </c>
      <c r="O35" s="111">
        <f>IF(IFERROR(INDEX(Přehled_body!$E$3:$ED$130,MATCH(Tabulka!$AI35,Přehled_body!$A$3:$A$130,0),MATCH(Tabulka!O$2,Přehled_body!$E$1:$ED$1,0)),)="",,IF(IFERROR(INDEX(Přehled_body!$E$3:$ED$130,MATCH(Tabulka!$AI35,Přehled_body!$A$3:$A$130,0),MATCH(Tabulka!O$2,Přehled_body!$E$1:$ED$1,0)),)=0,0.00000000001,IFERROR(INDEX(Přehled_body!$E$3:$ED$130,MATCH(Tabulka!$AI35,Přehled_body!$A$3:$A$130,0),MATCH(Tabulka!O$2,Přehled_body!$E$1:$ED$1,0)),)))</f>
        <v>0</v>
      </c>
      <c r="P35" s="111">
        <f>IF(IFERROR(INDEX(Přehled_body!$E$3:$ED$130,MATCH(Tabulka!$AI35,Přehled_body!$A$3:$A$130,0),MATCH(Tabulka!P$2,Přehled_body!$E$1:$ED$1,0)),)="",,IF(IFERROR(INDEX(Přehled_body!$E$3:$ED$130,MATCH(Tabulka!$AI35,Přehled_body!$A$3:$A$130,0),MATCH(Tabulka!P$2,Přehled_body!$E$1:$ED$1,0)),)=0,0.00000000001,IFERROR(INDEX(Přehled_body!$E$3:$ED$130,MATCH(Tabulka!$AI35,Přehled_body!$A$3:$A$130,0),MATCH(Tabulka!P$2,Přehled_body!$E$1:$ED$1,0)),)))</f>
        <v>0</v>
      </c>
      <c r="Q35" s="111">
        <f>IF(IFERROR(INDEX(Přehled_body!$E$3:$ED$130,MATCH(Tabulka!$AI35,Přehled_body!$A$3:$A$130,0),MATCH(Tabulka!Q$2,Přehled_body!$E$1:$ED$1,0)),)="",,IF(IFERROR(INDEX(Přehled_body!$E$3:$ED$130,MATCH(Tabulka!$AI35,Přehled_body!$A$3:$A$130,0),MATCH(Tabulka!Q$2,Přehled_body!$E$1:$ED$1,0)),)=0,0.00000000001,IFERROR(INDEX(Přehled_body!$E$3:$ED$130,MATCH(Tabulka!$AI35,Přehled_body!$A$3:$A$130,0),MATCH(Tabulka!Q$2,Přehled_body!$E$1:$ED$1,0)),)))</f>
        <v>0</v>
      </c>
      <c r="R35" s="111">
        <f>IF(IFERROR(INDEX(Přehled_body!$E$3:$ED$130,MATCH(Tabulka!$AI35,Přehled_body!$A$3:$A$130,0),MATCH(Tabulka!R$2,Přehled_body!$E$1:$ED$1,0)),)="",,IF(IFERROR(INDEX(Přehled_body!$E$3:$ED$130,MATCH(Tabulka!$AI35,Přehled_body!$A$3:$A$130,0),MATCH(Tabulka!R$2,Přehled_body!$E$1:$ED$1,0)),)=0,0.00000000001,IFERROR(INDEX(Přehled_body!$E$3:$ED$130,MATCH(Tabulka!$AI35,Přehled_body!$A$3:$A$130,0),MATCH(Tabulka!R$2,Přehled_body!$E$1:$ED$1,0)),)))</f>
        <v>0</v>
      </c>
      <c r="S35" s="111">
        <f>IF(IFERROR(INDEX(Přehled_body!$E$3:$ED$130,MATCH(Tabulka!$AI35,Přehled_body!$A$3:$A$130,0),MATCH(Tabulka!S$2,Přehled_body!$E$1:$ED$1,0)),)="",,IF(IFERROR(INDEX(Přehled_body!$E$3:$ED$130,MATCH(Tabulka!$AI35,Přehled_body!$A$3:$A$130,0),MATCH(Tabulka!S$2,Přehled_body!$E$1:$ED$1,0)),)=0,0.00000000001,IFERROR(INDEX(Přehled_body!$E$3:$ED$130,MATCH(Tabulka!$AI35,Přehled_body!$A$3:$A$130,0),MATCH(Tabulka!S$2,Přehled_body!$E$1:$ED$1,0)),)))</f>
        <v>0</v>
      </c>
      <c r="T35" s="111">
        <f>IF(IFERROR(INDEX(Přehled_body!$E$3:$ED$130,MATCH(Tabulka!$AI35,Přehled_body!$A$3:$A$130,0),MATCH(Tabulka!T$2,Přehled_body!$E$1:$ED$1,0)),)="",,IF(IFERROR(INDEX(Přehled_body!$E$3:$ED$130,MATCH(Tabulka!$AI35,Přehled_body!$A$3:$A$130,0),MATCH(Tabulka!T$2,Přehled_body!$E$1:$ED$1,0)),)=0,0.00000000001,IFERROR(INDEX(Přehled_body!$E$3:$ED$130,MATCH(Tabulka!$AI35,Přehled_body!$A$3:$A$130,0),MATCH(Tabulka!T$2,Přehled_body!$E$1:$ED$1,0)),)))</f>
        <v>0</v>
      </c>
      <c r="U35" s="111">
        <f>IF(IFERROR(INDEX(Přehled_body!$E$3:$ED$130,MATCH(Tabulka!$AI35,Přehled_body!$A$3:$A$130,0),MATCH(Tabulka!U$2,Přehled_body!$E$1:$ED$1,0)),)="",,IF(IFERROR(INDEX(Přehled_body!$E$3:$ED$130,MATCH(Tabulka!$AI35,Přehled_body!$A$3:$A$130,0),MATCH(Tabulka!U$2,Přehled_body!$E$1:$ED$1,0)),)=0,0.00000000001,IFERROR(INDEX(Přehled_body!$E$3:$ED$130,MATCH(Tabulka!$AI35,Přehled_body!$A$3:$A$130,0),MATCH(Tabulka!U$2,Přehled_body!$E$1:$ED$1,0)),)))</f>
        <v>0</v>
      </c>
      <c r="V35" s="111">
        <f>IF(IFERROR(INDEX(Přehled_body!$E$3:$ED$130,MATCH(Tabulka!$AI35,Přehled_body!$A$3:$A$130,0),MATCH(Tabulka!V$2,Přehled_body!$E$1:$ED$1,0)),)="",,IF(IFERROR(INDEX(Přehled_body!$E$3:$ED$130,MATCH(Tabulka!$AI35,Přehled_body!$A$3:$A$130,0),MATCH(Tabulka!V$2,Přehled_body!$E$1:$ED$1,0)),)=0,0.00000000001,IFERROR(INDEX(Přehled_body!$E$3:$ED$130,MATCH(Tabulka!$AI35,Přehled_body!$A$3:$A$130,0),MATCH(Tabulka!V$2,Přehled_body!$E$1:$ED$1,0)),)))</f>
        <v>0</v>
      </c>
      <c r="W35" s="111">
        <f>IF(IFERROR(INDEX(Přehled_body!$E$3:$ED$130,MATCH(Tabulka!$AI35,Přehled_body!$A$3:$A$130,0),MATCH(Tabulka!W$2,Přehled_body!$E$1:$ED$1,0)),)="",,IF(IFERROR(INDEX(Přehled_body!$E$3:$ED$130,MATCH(Tabulka!$AI35,Přehled_body!$A$3:$A$130,0),MATCH(Tabulka!W$2,Přehled_body!$E$1:$ED$1,0)),)=0,0.00000000001,IFERROR(INDEX(Přehled_body!$E$3:$ED$130,MATCH(Tabulka!$AI35,Přehled_body!$A$3:$A$130,0),MATCH(Tabulka!W$2,Přehled_body!$E$1:$ED$1,0)),)))</f>
        <v>0</v>
      </c>
      <c r="X35" s="111">
        <f>IF(IFERROR(INDEX(Přehled_body!$E$3:$ED$130,MATCH(Tabulka!$AI35,Přehled_body!$A$3:$A$130,0),MATCH(Tabulka!X$2,Přehled_body!$E$1:$ED$1,0)),)="",,IF(IFERROR(INDEX(Přehled_body!$E$3:$ED$130,MATCH(Tabulka!$AI35,Přehled_body!$A$3:$A$130,0),MATCH(Tabulka!X$2,Přehled_body!$E$1:$ED$1,0)),)=0,0.00000000001,IFERROR(INDEX(Přehled_body!$E$3:$ED$130,MATCH(Tabulka!$AI35,Přehled_body!$A$3:$A$130,0),MATCH(Tabulka!X$2,Přehled_body!$E$1:$ED$1,0)),)))</f>
        <v>0</v>
      </c>
      <c r="Y35" s="111">
        <f>IF(IFERROR(INDEX(Přehled_body!$E$3:$ED$130,MATCH(Tabulka!$AI35,Přehled_body!$A$3:$A$130,0),MATCH(Tabulka!Y$2,Přehled_body!$E$1:$ED$1,0)),)="",,IF(IFERROR(INDEX(Přehled_body!$E$3:$ED$130,MATCH(Tabulka!$AI35,Přehled_body!$A$3:$A$130,0),MATCH(Tabulka!Y$2,Přehled_body!$E$1:$ED$1,0)),)=0,0.00000000001,IFERROR(INDEX(Přehled_body!$E$3:$ED$130,MATCH(Tabulka!$AI35,Přehled_body!$A$3:$A$130,0),MATCH(Tabulka!Y$2,Přehled_body!$E$1:$ED$1,0)),)))</f>
        <v>0</v>
      </c>
      <c r="Z35" s="111">
        <f>IF(IFERROR(INDEX(Přehled_body!$E$3:$ED$130,MATCH(Tabulka!$AI35,Přehled_body!$A$3:$A$130,0),MATCH(Tabulka!Z$2,Přehled_body!$E$1:$ED$1,0)),)="",,IF(IFERROR(INDEX(Přehled_body!$E$3:$ED$130,MATCH(Tabulka!$AI35,Přehled_body!$A$3:$A$130,0),MATCH(Tabulka!Z$2,Přehled_body!$E$1:$ED$1,0)),)=0,0.00000000001,IFERROR(INDEX(Přehled_body!$E$3:$ED$130,MATCH(Tabulka!$AI35,Přehled_body!$A$3:$A$130,0),MATCH(Tabulka!Z$2,Přehled_body!$E$1:$ED$1,0)),)))</f>
        <v>0</v>
      </c>
      <c r="AA35" s="111">
        <f>IF(IFERROR(INDEX(Přehled_body!$E$3:$ED$130,MATCH(Tabulka!$AI35,Přehled_body!$A$3:$A$130,0),MATCH(Tabulka!AA$2,Přehled_body!$E$1:$ED$1,0)),)="",,IF(IFERROR(INDEX(Přehled_body!$E$3:$ED$130,MATCH(Tabulka!$AI35,Přehled_body!$A$3:$A$130,0),MATCH(Tabulka!AA$2,Přehled_body!$E$1:$ED$1,0)),)=0,0.00000000001,IFERROR(INDEX(Přehled_body!$E$3:$ED$130,MATCH(Tabulka!$AI35,Přehled_body!$A$3:$A$130,0),MATCH(Tabulka!AA$2,Přehled_body!$E$1:$ED$1,0)),)))</f>
        <v>0</v>
      </c>
      <c r="AB35" s="111">
        <f>IF(IFERROR(INDEX(Přehled_body!$E$3:$ED$130,MATCH(Tabulka!$AI35,Přehled_body!$A$3:$A$130,0),MATCH(Tabulka!AB$2,Přehled_body!$E$1:$ED$1,0)),)="",,IF(IFERROR(INDEX(Přehled_body!$E$3:$ED$130,MATCH(Tabulka!$AI35,Přehled_body!$A$3:$A$130,0),MATCH(Tabulka!AB$2,Přehled_body!$E$1:$ED$1,0)),)=0,0.00000000001,IFERROR(INDEX(Přehled_body!$E$3:$ED$130,MATCH(Tabulka!$AI35,Přehled_body!$A$3:$A$130,0),MATCH(Tabulka!AB$2,Přehled_body!$E$1:$ED$1,0)),)))</f>
        <v>0</v>
      </c>
      <c r="AC35" s="111">
        <f>IF(IFERROR(INDEX(Přehled_body!$E$3:$ED$130,MATCH(Tabulka!$AI35,Přehled_body!$A$3:$A$130,0),MATCH(Tabulka!AC$2,Přehled_body!$E$1:$ED$1,0)),)="",,IF(IFERROR(INDEX(Přehled_body!$E$3:$ED$130,MATCH(Tabulka!$AI35,Přehled_body!$A$3:$A$130,0),MATCH(Tabulka!AC$2,Přehled_body!$E$1:$ED$1,0)),)=0,0.00000000001,IFERROR(INDEX(Přehled_body!$E$3:$ED$130,MATCH(Tabulka!$AI35,Přehled_body!$A$3:$A$130,0),MATCH(Tabulka!AC$2,Přehled_body!$E$1:$ED$1,0)),)))</f>
        <v>0</v>
      </c>
      <c r="AD35" s="111">
        <f>IF(IFERROR(INDEX(Přehled_body!$E$3:$ED$130,MATCH(Tabulka!$AI35,Přehled_body!$A$3:$A$130,0),MATCH(Tabulka!AD$2,Přehled_body!$E$1:$ED$1,0)),)="",,IF(IFERROR(INDEX(Přehled_body!$E$3:$ED$130,MATCH(Tabulka!$AI35,Přehled_body!$A$3:$A$130,0),MATCH(Tabulka!AD$2,Přehled_body!$E$1:$ED$1,0)),)=0,0.00000000001,IFERROR(INDEX(Přehled_body!$E$3:$ED$130,MATCH(Tabulka!$AI35,Přehled_body!$A$3:$A$130,0),MATCH(Tabulka!AD$2,Přehled_body!$E$1:$ED$1,0)),)))</f>
        <v>0</v>
      </c>
      <c r="AE35" s="74">
        <f>IF(SUM($D$34:$AD$38)&lt;1,-90000,SUM(D35:AD35))</f>
        <v>9.00000000004</v>
      </c>
      <c r="AF35" s="140">
        <f>IF(AE38&gt;0.9,SUM(AE34-AE35)+0.00000001,0)</f>
        <v>-7.9999999899500001</v>
      </c>
      <c r="AG35" s="8"/>
      <c r="AI35" t="str">
        <f>CONCATENATE($B$35," ",$B$36,C35)</f>
        <v>Jiří BlínProhry</v>
      </c>
    </row>
    <row r="36" spans="1:35" ht="13.8">
      <c r="A36" s="64" t="str">
        <f>CONCATENATE(B36," ",B35)</f>
        <v>Blín Jiří</v>
      </c>
      <c r="B36" s="70" t="s">
        <v>13</v>
      </c>
      <c r="C36" s="73" t="s">
        <v>39</v>
      </c>
      <c r="D36" s="111">
        <f>IF(IFERROR(INDEX(Přehled_body!$E$3:$ED$130,MATCH(Tabulka!$AI36,Přehled_body!$A$3:$A$130,0),MATCH(Tabulka!D$2,Přehled_body!$E$1:$ED$1,0)),)="",,IF(IFERROR(INDEX(Přehled_body!$E$3:$ED$130,MATCH(Tabulka!$AI36,Přehled_body!$A$3:$A$130,0),MATCH(Tabulka!D$2,Přehled_body!$E$1:$ED$1,0)),)=0,0.00000000001,IFERROR(INDEX(Přehled_body!$E$3:$ED$130,MATCH(Tabulka!$AI36,Přehled_body!$A$3:$A$130,0),MATCH(Tabulka!D$2,Přehled_body!$E$1:$ED$1,0)),)))</f>
        <v>9.9999999999999994E-12</v>
      </c>
      <c r="E36" s="111">
        <f>IF(IFERROR(INDEX(Přehled_body!$E$3:$ED$130,MATCH(Tabulka!$AI36,Přehled_body!$A$3:$A$130,0),MATCH(Tabulka!E$2,Přehled_body!$E$1:$ED$1,0)),)="",,IF(IFERROR(INDEX(Přehled_body!$E$3:$ED$130,MATCH(Tabulka!$AI36,Přehled_body!$A$3:$A$130,0),MATCH(Tabulka!E$2,Přehled_body!$E$1:$ED$1,0)),)=0,0.00000000001,IFERROR(INDEX(Přehled_body!$E$3:$ED$130,MATCH(Tabulka!$AI36,Přehled_body!$A$3:$A$130,0),MATCH(Tabulka!E$2,Přehled_body!$E$1:$ED$1,0)),)))</f>
        <v>9.9999999999999994E-12</v>
      </c>
      <c r="F36" s="111">
        <f>IF(IFERROR(INDEX(Přehled_body!$E$3:$ED$130,MATCH(Tabulka!$AI36,Přehled_body!$A$3:$A$130,0),MATCH(Tabulka!F$2,Přehled_body!$E$1:$ED$1,0)),)="",,IF(IFERROR(INDEX(Přehled_body!$E$3:$ED$130,MATCH(Tabulka!$AI36,Přehled_body!$A$3:$A$130,0),MATCH(Tabulka!F$2,Přehled_body!$E$1:$ED$1,0)),)=0,0.00000000001,IFERROR(INDEX(Přehled_body!$E$3:$ED$130,MATCH(Tabulka!$AI36,Přehled_body!$A$3:$A$130,0),MATCH(Tabulka!F$2,Přehled_body!$E$1:$ED$1,0)),)))</f>
        <v>2</v>
      </c>
      <c r="G36" s="111">
        <f>IF(IFERROR(INDEX(Přehled_body!$E$3:$ED$130,MATCH(Tabulka!$AI36,Přehled_body!$A$3:$A$130,0),MATCH(Tabulka!G$2,Přehled_body!$E$1:$ED$1,0)),)="",,IF(IFERROR(INDEX(Přehled_body!$E$3:$ED$130,MATCH(Tabulka!$AI36,Přehled_body!$A$3:$A$130,0),MATCH(Tabulka!G$2,Přehled_body!$E$1:$ED$1,0)),)=0,0.00000000001,IFERROR(INDEX(Přehled_body!$E$3:$ED$130,MATCH(Tabulka!$AI36,Přehled_body!$A$3:$A$130,0),MATCH(Tabulka!G$2,Přehled_body!$E$1:$ED$1,0)),)))</f>
        <v>1</v>
      </c>
      <c r="H36" s="111">
        <f>IF(IFERROR(INDEX(Přehled_body!$E$3:$ED$130,MATCH(Tabulka!$AI36,Přehled_body!$A$3:$A$130,0),MATCH(Tabulka!H$2,Přehled_body!$E$1:$ED$1,0)),)="",,IF(IFERROR(INDEX(Přehled_body!$E$3:$ED$130,MATCH(Tabulka!$AI36,Přehled_body!$A$3:$A$130,0),MATCH(Tabulka!H$2,Přehled_body!$E$1:$ED$1,0)),)=0,0.00000000001,IFERROR(INDEX(Přehled_body!$E$3:$ED$130,MATCH(Tabulka!$AI36,Přehled_body!$A$3:$A$130,0),MATCH(Tabulka!H$2,Přehled_body!$E$1:$ED$1,0)),)))</f>
        <v>0</v>
      </c>
      <c r="I36" s="111">
        <f>IF(IFERROR(INDEX(Přehled_body!$E$3:$ED$130,MATCH(Tabulka!$AI36,Přehled_body!$A$3:$A$130,0),MATCH(Tabulka!I$2,Přehled_body!$E$1:$ED$1,0)),)="",,IF(IFERROR(INDEX(Přehled_body!$E$3:$ED$130,MATCH(Tabulka!$AI36,Přehled_body!$A$3:$A$130,0),MATCH(Tabulka!I$2,Přehled_body!$E$1:$ED$1,0)),)=0,0.00000000001,IFERROR(INDEX(Přehled_body!$E$3:$ED$130,MATCH(Tabulka!$AI36,Přehled_body!$A$3:$A$130,0),MATCH(Tabulka!I$2,Přehled_body!$E$1:$ED$1,0)),)))</f>
        <v>3</v>
      </c>
      <c r="J36" s="111">
        <f>IF(IFERROR(INDEX(Přehled_body!$E$3:$ED$130,MATCH(Tabulka!$AI36,Přehled_body!$A$3:$A$130,0),MATCH(Tabulka!J$2,Přehled_body!$E$1:$ED$1,0)),)="",,IF(IFERROR(INDEX(Přehled_body!$E$3:$ED$130,MATCH(Tabulka!$AI36,Přehled_body!$A$3:$A$130,0),MATCH(Tabulka!J$2,Přehled_body!$E$1:$ED$1,0)),)=0,0.00000000001,IFERROR(INDEX(Přehled_body!$E$3:$ED$130,MATCH(Tabulka!$AI36,Přehled_body!$A$3:$A$130,0),MATCH(Tabulka!J$2,Přehled_body!$E$1:$ED$1,0)),)))</f>
        <v>9.9999999999999994E-12</v>
      </c>
      <c r="K36" s="111">
        <f>IF(IFERROR(INDEX(Přehled_body!$E$3:$ED$130,MATCH(Tabulka!$AI36,Přehled_body!$A$3:$A$130,0),MATCH(Tabulka!K$2,Přehled_body!$E$1:$ED$1,0)),)="",,IF(IFERROR(INDEX(Přehled_body!$E$3:$ED$130,MATCH(Tabulka!$AI36,Přehled_body!$A$3:$A$130,0),MATCH(Tabulka!K$2,Přehled_body!$E$1:$ED$1,0)),)=0,0.00000000001,IFERROR(INDEX(Přehled_body!$E$3:$ED$130,MATCH(Tabulka!$AI36,Přehled_body!$A$3:$A$130,0),MATCH(Tabulka!K$2,Přehled_body!$E$1:$ED$1,0)),)))</f>
        <v>9.9999999999999994E-12</v>
      </c>
      <c r="L36" s="111">
        <f>IF(IFERROR(INDEX(Přehled_body!$E$3:$ED$130,MATCH(Tabulka!$AI36,Přehled_body!$A$3:$A$130,0),MATCH(Tabulka!L$2,Přehled_body!$E$1:$ED$1,0)),)="",,IF(IFERROR(INDEX(Přehled_body!$E$3:$ED$130,MATCH(Tabulka!$AI36,Přehled_body!$A$3:$A$130,0),MATCH(Tabulka!L$2,Přehled_body!$E$1:$ED$1,0)),)=0,0.00000000001,IFERROR(INDEX(Přehled_body!$E$3:$ED$130,MATCH(Tabulka!$AI36,Přehled_body!$A$3:$A$130,0),MATCH(Tabulka!L$2,Přehled_body!$E$1:$ED$1,0)),)))</f>
        <v>5</v>
      </c>
      <c r="M36" s="111">
        <f>IF(IFERROR(INDEX(Přehled_body!$E$3:$ED$130,MATCH(Tabulka!$AI36,Přehled_body!$A$3:$A$130,0),MATCH(Tabulka!M$2,Přehled_body!$E$1:$ED$1,0)),)="",,IF(IFERROR(INDEX(Přehled_body!$E$3:$ED$130,MATCH(Tabulka!$AI36,Přehled_body!$A$3:$A$130,0),MATCH(Tabulka!M$2,Přehled_body!$E$1:$ED$1,0)),)=0,0.00000000001,IFERROR(INDEX(Přehled_body!$E$3:$ED$130,MATCH(Tabulka!$AI36,Přehled_body!$A$3:$A$130,0),MATCH(Tabulka!M$2,Přehled_body!$E$1:$ED$1,0)),)))</f>
        <v>2</v>
      </c>
      <c r="N36" s="111">
        <f>IF(IFERROR(INDEX(Přehled_body!$E$3:$ED$130,MATCH(Tabulka!$AI36,Přehled_body!$A$3:$A$130,0),MATCH(Tabulka!N$2,Přehled_body!$E$1:$ED$1,0)),)="",,IF(IFERROR(INDEX(Přehled_body!$E$3:$ED$130,MATCH(Tabulka!$AI36,Přehled_body!$A$3:$A$130,0),MATCH(Tabulka!N$2,Přehled_body!$E$1:$ED$1,0)),)=0,0.00000000001,IFERROR(INDEX(Přehled_body!$E$3:$ED$130,MATCH(Tabulka!$AI36,Přehled_body!$A$3:$A$130,0),MATCH(Tabulka!N$2,Přehled_body!$E$1:$ED$1,0)),)))</f>
        <v>1</v>
      </c>
      <c r="O36" s="111">
        <f>IF(IFERROR(INDEX(Přehled_body!$E$3:$ED$130,MATCH(Tabulka!$AI36,Přehled_body!$A$3:$A$130,0),MATCH(Tabulka!O$2,Přehled_body!$E$1:$ED$1,0)),)="",,IF(IFERROR(INDEX(Přehled_body!$E$3:$ED$130,MATCH(Tabulka!$AI36,Přehled_body!$A$3:$A$130,0),MATCH(Tabulka!O$2,Přehled_body!$E$1:$ED$1,0)),)=0,0.00000000001,IFERROR(INDEX(Přehled_body!$E$3:$ED$130,MATCH(Tabulka!$AI36,Přehled_body!$A$3:$A$130,0),MATCH(Tabulka!O$2,Přehled_body!$E$1:$ED$1,0)),)))</f>
        <v>0</v>
      </c>
      <c r="P36" s="111">
        <f>IF(IFERROR(INDEX(Přehled_body!$E$3:$ED$130,MATCH(Tabulka!$AI36,Přehled_body!$A$3:$A$130,0),MATCH(Tabulka!P$2,Přehled_body!$E$1:$ED$1,0)),)="",,IF(IFERROR(INDEX(Přehled_body!$E$3:$ED$130,MATCH(Tabulka!$AI36,Přehled_body!$A$3:$A$130,0),MATCH(Tabulka!P$2,Přehled_body!$E$1:$ED$1,0)),)=0,0.00000000001,IFERROR(INDEX(Přehled_body!$E$3:$ED$130,MATCH(Tabulka!$AI36,Přehled_body!$A$3:$A$130,0),MATCH(Tabulka!P$2,Přehled_body!$E$1:$ED$1,0)),)))</f>
        <v>0</v>
      </c>
      <c r="Q36" s="111">
        <f>IF(IFERROR(INDEX(Přehled_body!$E$3:$ED$130,MATCH(Tabulka!$AI36,Přehled_body!$A$3:$A$130,0),MATCH(Tabulka!Q$2,Přehled_body!$E$1:$ED$1,0)),)="",,IF(IFERROR(INDEX(Přehled_body!$E$3:$ED$130,MATCH(Tabulka!$AI36,Přehled_body!$A$3:$A$130,0),MATCH(Tabulka!Q$2,Přehled_body!$E$1:$ED$1,0)),)=0,0.00000000001,IFERROR(INDEX(Přehled_body!$E$3:$ED$130,MATCH(Tabulka!$AI36,Přehled_body!$A$3:$A$130,0),MATCH(Tabulka!Q$2,Přehled_body!$E$1:$ED$1,0)),)))</f>
        <v>0</v>
      </c>
      <c r="R36" s="111">
        <f>IF(IFERROR(INDEX(Přehled_body!$E$3:$ED$130,MATCH(Tabulka!$AI36,Přehled_body!$A$3:$A$130,0),MATCH(Tabulka!R$2,Přehled_body!$E$1:$ED$1,0)),)="",,IF(IFERROR(INDEX(Přehled_body!$E$3:$ED$130,MATCH(Tabulka!$AI36,Přehled_body!$A$3:$A$130,0),MATCH(Tabulka!R$2,Přehled_body!$E$1:$ED$1,0)),)=0,0.00000000001,IFERROR(INDEX(Přehled_body!$E$3:$ED$130,MATCH(Tabulka!$AI36,Přehled_body!$A$3:$A$130,0),MATCH(Tabulka!R$2,Přehled_body!$E$1:$ED$1,0)),)))</f>
        <v>0</v>
      </c>
      <c r="S36" s="111">
        <f>IF(IFERROR(INDEX(Přehled_body!$E$3:$ED$130,MATCH(Tabulka!$AI36,Přehled_body!$A$3:$A$130,0),MATCH(Tabulka!S$2,Přehled_body!$E$1:$ED$1,0)),)="",,IF(IFERROR(INDEX(Přehled_body!$E$3:$ED$130,MATCH(Tabulka!$AI36,Přehled_body!$A$3:$A$130,0),MATCH(Tabulka!S$2,Přehled_body!$E$1:$ED$1,0)),)=0,0.00000000001,IFERROR(INDEX(Přehled_body!$E$3:$ED$130,MATCH(Tabulka!$AI36,Přehled_body!$A$3:$A$130,0),MATCH(Tabulka!S$2,Přehled_body!$E$1:$ED$1,0)),)))</f>
        <v>0</v>
      </c>
      <c r="T36" s="111">
        <f>IF(IFERROR(INDEX(Přehled_body!$E$3:$ED$130,MATCH(Tabulka!$AI36,Přehled_body!$A$3:$A$130,0),MATCH(Tabulka!T$2,Přehled_body!$E$1:$ED$1,0)),)="",,IF(IFERROR(INDEX(Přehled_body!$E$3:$ED$130,MATCH(Tabulka!$AI36,Přehled_body!$A$3:$A$130,0),MATCH(Tabulka!T$2,Přehled_body!$E$1:$ED$1,0)),)=0,0.00000000001,IFERROR(INDEX(Přehled_body!$E$3:$ED$130,MATCH(Tabulka!$AI36,Přehled_body!$A$3:$A$130,0),MATCH(Tabulka!T$2,Přehled_body!$E$1:$ED$1,0)),)))</f>
        <v>0</v>
      </c>
      <c r="U36" s="111">
        <f>IF(IFERROR(INDEX(Přehled_body!$E$3:$ED$130,MATCH(Tabulka!$AI36,Přehled_body!$A$3:$A$130,0),MATCH(Tabulka!U$2,Přehled_body!$E$1:$ED$1,0)),)="",,IF(IFERROR(INDEX(Přehled_body!$E$3:$ED$130,MATCH(Tabulka!$AI36,Přehled_body!$A$3:$A$130,0),MATCH(Tabulka!U$2,Přehled_body!$E$1:$ED$1,0)),)=0,0.00000000001,IFERROR(INDEX(Přehled_body!$E$3:$ED$130,MATCH(Tabulka!$AI36,Přehled_body!$A$3:$A$130,0),MATCH(Tabulka!U$2,Přehled_body!$E$1:$ED$1,0)),)))</f>
        <v>0</v>
      </c>
      <c r="V36" s="111">
        <f>IF(IFERROR(INDEX(Přehled_body!$E$3:$ED$130,MATCH(Tabulka!$AI36,Přehled_body!$A$3:$A$130,0),MATCH(Tabulka!V$2,Přehled_body!$E$1:$ED$1,0)),)="",,IF(IFERROR(INDEX(Přehled_body!$E$3:$ED$130,MATCH(Tabulka!$AI36,Přehled_body!$A$3:$A$130,0),MATCH(Tabulka!V$2,Přehled_body!$E$1:$ED$1,0)),)=0,0.00000000001,IFERROR(INDEX(Přehled_body!$E$3:$ED$130,MATCH(Tabulka!$AI36,Přehled_body!$A$3:$A$130,0),MATCH(Tabulka!V$2,Přehled_body!$E$1:$ED$1,0)),)))</f>
        <v>0</v>
      </c>
      <c r="W36" s="111">
        <f>IF(IFERROR(INDEX(Přehled_body!$E$3:$ED$130,MATCH(Tabulka!$AI36,Přehled_body!$A$3:$A$130,0),MATCH(Tabulka!W$2,Přehled_body!$E$1:$ED$1,0)),)="",,IF(IFERROR(INDEX(Přehled_body!$E$3:$ED$130,MATCH(Tabulka!$AI36,Přehled_body!$A$3:$A$130,0),MATCH(Tabulka!W$2,Přehled_body!$E$1:$ED$1,0)),)=0,0.00000000001,IFERROR(INDEX(Přehled_body!$E$3:$ED$130,MATCH(Tabulka!$AI36,Přehled_body!$A$3:$A$130,0),MATCH(Tabulka!W$2,Přehled_body!$E$1:$ED$1,0)),)))</f>
        <v>0</v>
      </c>
      <c r="X36" s="111">
        <f>IF(IFERROR(INDEX(Přehled_body!$E$3:$ED$130,MATCH(Tabulka!$AI36,Přehled_body!$A$3:$A$130,0),MATCH(Tabulka!X$2,Přehled_body!$E$1:$ED$1,0)),)="",,IF(IFERROR(INDEX(Přehled_body!$E$3:$ED$130,MATCH(Tabulka!$AI36,Přehled_body!$A$3:$A$130,0),MATCH(Tabulka!X$2,Přehled_body!$E$1:$ED$1,0)),)=0,0.00000000001,IFERROR(INDEX(Přehled_body!$E$3:$ED$130,MATCH(Tabulka!$AI36,Přehled_body!$A$3:$A$130,0),MATCH(Tabulka!X$2,Přehled_body!$E$1:$ED$1,0)),)))</f>
        <v>0</v>
      </c>
      <c r="Y36" s="111">
        <f>IF(IFERROR(INDEX(Přehled_body!$E$3:$ED$130,MATCH(Tabulka!$AI36,Přehled_body!$A$3:$A$130,0),MATCH(Tabulka!Y$2,Přehled_body!$E$1:$ED$1,0)),)="",,IF(IFERROR(INDEX(Přehled_body!$E$3:$ED$130,MATCH(Tabulka!$AI36,Přehled_body!$A$3:$A$130,0),MATCH(Tabulka!Y$2,Přehled_body!$E$1:$ED$1,0)),)=0,0.00000000001,IFERROR(INDEX(Přehled_body!$E$3:$ED$130,MATCH(Tabulka!$AI36,Přehled_body!$A$3:$A$130,0),MATCH(Tabulka!Y$2,Přehled_body!$E$1:$ED$1,0)),)))</f>
        <v>0</v>
      </c>
      <c r="Z36" s="111">
        <f>IF(IFERROR(INDEX(Přehled_body!$E$3:$ED$130,MATCH(Tabulka!$AI36,Přehled_body!$A$3:$A$130,0),MATCH(Tabulka!Z$2,Přehled_body!$E$1:$ED$1,0)),)="",,IF(IFERROR(INDEX(Přehled_body!$E$3:$ED$130,MATCH(Tabulka!$AI36,Přehled_body!$A$3:$A$130,0),MATCH(Tabulka!Z$2,Přehled_body!$E$1:$ED$1,0)),)=0,0.00000000001,IFERROR(INDEX(Přehled_body!$E$3:$ED$130,MATCH(Tabulka!$AI36,Přehled_body!$A$3:$A$130,0),MATCH(Tabulka!Z$2,Přehled_body!$E$1:$ED$1,0)),)))</f>
        <v>0</v>
      </c>
      <c r="AA36" s="111">
        <f>IF(IFERROR(INDEX(Přehled_body!$E$3:$ED$130,MATCH(Tabulka!$AI36,Přehled_body!$A$3:$A$130,0),MATCH(Tabulka!AA$2,Přehled_body!$E$1:$ED$1,0)),)="",,IF(IFERROR(INDEX(Přehled_body!$E$3:$ED$130,MATCH(Tabulka!$AI36,Přehled_body!$A$3:$A$130,0),MATCH(Tabulka!AA$2,Přehled_body!$E$1:$ED$1,0)),)=0,0.00000000001,IFERROR(INDEX(Přehled_body!$E$3:$ED$130,MATCH(Tabulka!$AI36,Přehled_body!$A$3:$A$130,0),MATCH(Tabulka!AA$2,Přehled_body!$E$1:$ED$1,0)),)))</f>
        <v>0</v>
      </c>
      <c r="AB36" s="111">
        <f>IF(IFERROR(INDEX(Přehled_body!$E$3:$ED$130,MATCH(Tabulka!$AI36,Přehled_body!$A$3:$A$130,0),MATCH(Tabulka!AB$2,Přehled_body!$E$1:$ED$1,0)),)="",,IF(IFERROR(INDEX(Přehled_body!$E$3:$ED$130,MATCH(Tabulka!$AI36,Přehled_body!$A$3:$A$130,0),MATCH(Tabulka!AB$2,Přehled_body!$E$1:$ED$1,0)),)=0,0.00000000001,IFERROR(INDEX(Přehled_body!$E$3:$ED$130,MATCH(Tabulka!$AI36,Přehled_body!$A$3:$A$130,0),MATCH(Tabulka!AB$2,Přehled_body!$E$1:$ED$1,0)),)))</f>
        <v>0</v>
      </c>
      <c r="AC36" s="111">
        <f>IF(IFERROR(INDEX(Přehled_body!$E$3:$ED$130,MATCH(Tabulka!$AI36,Přehled_body!$A$3:$A$130,0),MATCH(Tabulka!AC$2,Přehled_body!$E$1:$ED$1,0)),)="",,IF(IFERROR(INDEX(Přehled_body!$E$3:$ED$130,MATCH(Tabulka!$AI36,Přehled_body!$A$3:$A$130,0),MATCH(Tabulka!AC$2,Přehled_body!$E$1:$ED$1,0)),)=0,0.00000000001,IFERROR(INDEX(Přehled_body!$E$3:$ED$130,MATCH(Tabulka!$AI36,Přehled_body!$A$3:$A$130,0),MATCH(Tabulka!AC$2,Přehled_body!$E$1:$ED$1,0)),)))</f>
        <v>0</v>
      </c>
      <c r="AD36" s="111">
        <f>IF(IFERROR(INDEX(Přehled_body!$E$3:$ED$130,MATCH(Tabulka!$AI36,Přehled_body!$A$3:$A$130,0),MATCH(Tabulka!AD$2,Přehled_body!$E$1:$ED$1,0)),)="",,IF(IFERROR(INDEX(Přehled_body!$E$3:$ED$130,MATCH(Tabulka!$AI36,Přehled_body!$A$3:$A$130,0),MATCH(Tabulka!AD$2,Přehled_body!$E$1:$ED$1,0)),)=0,0.00000000001,IFERROR(INDEX(Přehled_body!$E$3:$ED$130,MATCH(Tabulka!$AI36,Přehled_body!$A$3:$A$130,0),MATCH(Tabulka!AD$2,Přehled_body!$E$1:$ED$1,0)),)))</f>
        <v>0</v>
      </c>
      <c r="AE36" s="74">
        <f>IF(SUM($D$34:$AD$38)&lt;1,-90000,SUM(D36:AD36))</f>
        <v>14.00000000004</v>
      </c>
      <c r="AF36" s="72"/>
      <c r="AG36" s="8"/>
      <c r="AI36" t="str">
        <f>CONCATENATE($B$35," ",$B$36,C36)</f>
        <v>Jiří BlínPlaceno panáků</v>
      </c>
    </row>
    <row r="37" spans="1:35" ht="13.8">
      <c r="A37" s="64"/>
      <c r="B37" s="70"/>
      <c r="C37" s="73" t="s">
        <v>25</v>
      </c>
      <c r="D37" s="111">
        <f>IF(IFERROR(INDEX(Přehled_body!$E$3:$ED$130,MATCH(Tabulka!$AI37,Přehled_body!$A$3:$A$130,0),MATCH(Tabulka!D$2,Přehled_body!$E$1:$ED$1,0)),)="",,IF(IFERROR(INDEX(Přehled_body!$E$3:$ED$130,MATCH(Tabulka!$AI37,Přehled_body!$A$3:$A$130,0),MATCH(Tabulka!D$2,Přehled_body!$E$1:$ED$1,0)),)=0,0.00000000001,IFERROR(INDEX(Přehled_body!$E$3:$ED$130,MATCH(Tabulka!$AI37,Přehled_body!$A$3:$A$130,0),MATCH(Tabulka!D$2,Přehled_body!$E$1:$ED$1,0)),)))</f>
        <v>2</v>
      </c>
      <c r="E37" s="111">
        <f>IF(IFERROR(INDEX(Přehled_body!$E$3:$ED$130,MATCH(Tabulka!$AI37,Přehled_body!$A$3:$A$130,0),MATCH(Tabulka!E$2,Přehled_body!$E$1:$ED$1,0)),)="",,IF(IFERROR(INDEX(Přehled_body!$E$3:$ED$130,MATCH(Tabulka!$AI37,Přehled_body!$A$3:$A$130,0),MATCH(Tabulka!E$2,Přehled_body!$E$1:$ED$1,0)),)=0,0.00000000001,IFERROR(INDEX(Přehled_body!$E$3:$ED$130,MATCH(Tabulka!$AI37,Přehled_body!$A$3:$A$130,0),MATCH(Tabulka!E$2,Přehled_body!$E$1:$ED$1,0)),)))</f>
        <v>9.9999999999999994E-12</v>
      </c>
      <c r="F37" s="111">
        <f>IF(IFERROR(INDEX(Přehled_body!$E$3:$ED$130,MATCH(Tabulka!$AI37,Přehled_body!$A$3:$A$130,0),MATCH(Tabulka!F$2,Přehled_body!$E$1:$ED$1,0)),)="",,IF(IFERROR(INDEX(Přehled_body!$E$3:$ED$130,MATCH(Tabulka!$AI37,Přehled_body!$A$3:$A$130,0),MATCH(Tabulka!F$2,Přehled_body!$E$1:$ED$1,0)),)=0,0.00000000001,IFERROR(INDEX(Přehled_body!$E$3:$ED$130,MATCH(Tabulka!$AI37,Přehled_body!$A$3:$A$130,0),MATCH(Tabulka!F$2,Přehled_body!$E$1:$ED$1,0)),)))</f>
        <v>9.9999999999999994E-12</v>
      </c>
      <c r="G37" s="111">
        <f>IF(IFERROR(INDEX(Přehled_body!$E$3:$ED$130,MATCH(Tabulka!$AI37,Přehled_body!$A$3:$A$130,0),MATCH(Tabulka!G$2,Přehled_body!$E$1:$ED$1,0)),)="",,IF(IFERROR(INDEX(Přehled_body!$E$3:$ED$130,MATCH(Tabulka!$AI37,Přehled_body!$A$3:$A$130,0),MATCH(Tabulka!G$2,Přehled_body!$E$1:$ED$1,0)),)=0,0.00000000001,IFERROR(INDEX(Přehled_body!$E$3:$ED$130,MATCH(Tabulka!$AI37,Přehled_body!$A$3:$A$130,0),MATCH(Tabulka!G$2,Přehled_body!$E$1:$ED$1,0)),)))</f>
        <v>9.9999999999999994E-12</v>
      </c>
      <c r="H37" s="111">
        <f>IF(IFERROR(INDEX(Přehled_body!$E$3:$ED$130,MATCH(Tabulka!$AI37,Přehled_body!$A$3:$A$130,0),MATCH(Tabulka!H$2,Přehled_body!$E$1:$ED$1,0)),)="",,IF(IFERROR(INDEX(Přehled_body!$E$3:$ED$130,MATCH(Tabulka!$AI37,Přehled_body!$A$3:$A$130,0),MATCH(Tabulka!H$2,Přehled_body!$E$1:$ED$1,0)),)=0,0.00000000001,IFERROR(INDEX(Přehled_body!$E$3:$ED$130,MATCH(Tabulka!$AI37,Přehled_body!$A$3:$A$130,0),MATCH(Tabulka!H$2,Přehled_body!$E$1:$ED$1,0)),)))</f>
        <v>0</v>
      </c>
      <c r="I37" s="111">
        <f>IF(IFERROR(INDEX(Přehled_body!$E$3:$ED$130,MATCH(Tabulka!$AI37,Přehled_body!$A$3:$A$130,0),MATCH(Tabulka!I$2,Přehled_body!$E$1:$ED$1,0)),)="",,IF(IFERROR(INDEX(Přehled_body!$E$3:$ED$130,MATCH(Tabulka!$AI37,Přehled_body!$A$3:$A$130,0),MATCH(Tabulka!I$2,Přehled_body!$E$1:$ED$1,0)),)=0,0.00000000001,IFERROR(INDEX(Přehled_body!$E$3:$ED$130,MATCH(Tabulka!$AI37,Přehled_body!$A$3:$A$130,0),MATCH(Tabulka!I$2,Přehled_body!$E$1:$ED$1,0)),)))</f>
        <v>2</v>
      </c>
      <c r="J37" s="111">
        <f>IF(IFERROR(INDEX(Přehled_body!$E$3:$ED$130,MATCH(Tabulka!$AI37,Přehled_body!$A$3:$A$130,0),MATCH(Tabulka!J$2,Přehled_body!$E$1:$ED$1,0)),)="",,IF(IFERROR(INDEX(Přehled_body!$E$3:$ED$130,MATCH(Tabulka!$AI37,Přehled_body!$A$3:$A$130,0),MATCH(Tabulka!J$2,Přehled_body!$E$1:$ED$1,0)),)=0,0.00000000001,IFERROR(INDEX(Přehled_body!$E$3:$ED$130,MATCH(Tabulka!$AI37,Přehled_body!$A$3:$A$130,0),MATCH(Tabulka!J$2,Přehled_body!$E$1:$ED$1,0)),)))</f>
        <v>9.9999999999999994E-12</v>
      </c>
      <c r="K37" s="111">
        <f>IF(IFERROR(INDEX(Přehled_body!$E$3:$ED$130,MATCH(Tabulka!$AI37,Přehled_body!$A$3:$A$130,0),MATCH(Tabulka!K$2,Přehled_body!$E$1:$ED$1,0)),)="",,IF(IFERROR(INDEX(Přehled_body!$E$3:$ED$130,MATCH(Tabulka!$AI37,Přehled_body!$A$3:$A$130,0),MATCH(Tabulka!K$2,Přehled_body!$E$1:$ED$1,0)),)=0,0.00000000001,IFERROR(INDEX(Přehled_body!$E$3:$ED$130,MATCH(Tabulka!$AI37,Přehled_body!$A$3:$A$130,0),MATCH(Tabulka!K$2,Přehled_body!$E$1:$ED$1,0)),)))</f>
        <v>1</v>
      </c>
      <c r="L37" s="111">
        <f>IF(IFERROR(INDEX(Přehled_body!$E$3:$ED$130,MATCH(Tabulka!$AI37,Přehled_body!$A$3:$A$130,0),MATCH(Tabulka!L$2,Přehled_body!$E$1:$ED$1,0)),)="",,IF(IFERROR(INDEX(Přehled_body!$E$3:$ED$130,MATCH(Tabulka!$AI37,Přehled_body!$A$3:$A$130,0),MATCH(Tabulka!L$2,Přehled_body!$E$1:$ED$1,0)),)=0,0.00000000001,IFERROR(INDEX(Přehled_body!$E$3:$ED$130,MATCH(Tabulka!$AI37,Přehled_body!$A$3:$A$130,0),MATCH(Tabulka!L$2,Přehled_body!$E$1:$ED$1,0)),)))</f>
        <v>9.9999999999999994E-12</v>
      </c>
      <c r="M37" s="111">
        <f>IF(IFERROR(INDEX(Přehled_body!$E$3:$ED$130,MATCH(Tabulka!$AI37,Přehled_body!$A$3:$A$130,0),MATCH(Tabulka!M$2,Přehled_body!$E$1:$ED$1,0)),)="",,IF(IFERROR(INDEX(Přehled_body!$E$3:$ED$130,MATCH(Tabulka!$AI37,Přehled_body!$A$3:$A$130,0),MATCH(Tabulka!M$2,Přehled_body!$E$1:$ED$1,0)),)=0,0.00000000001,IFERROR(INDEX(Přehled_body!$E$3:$ED$130,MATCH(Tabulka!$AI37,Přehled_body!$A$3:$A$130,0),MATCH(Tabulka!M$2,Přehled_body!$E$1:$ED$1,0)),)))</f>
        <v>1</v>
      </c>
      <c r="N37" s="111">
        <f>IF(IFERROR(INDEX(Přehled_body!$E$3:$ED$130,MATCH(Tabulka!$AI37,Přehled_body!$A$3:$A$130,0),MATCH(Tabulka!N$2,Přehled_body!$E$1:$ED$1,0)),)="",,IF(IFERROR(INDEX(Přehled_body!$E$3:$ED$130,MATCH(Tabulka!$AI37,Přehled_body!$A$3:$A$130,0),MATCH(Tabulka!N$2,Přehled_body!$E$1:$ED$1,0)),)=0,0.00000000001,IFERROR(INDEX(Přehled_body!$E$3:$ED$130,MATCH(Tabulka!$AI37,Přehled_body!$A$3:$A$130,0),MATCH(Tabulka!N$2,Přehled_body!$E$1:$ED$1,0)),)))</f>
        <v>2</v>
      </c>
      <c r="O37" s="111">
        <f>IF(IFERROR(INDEX(Přehled_body!$E$3:$ED$130,MATCH(Tabulka!$AI37,Přehled_body!$A$3:$A$130,0),MATCH(Tabulka!O$2,Přehled_body!$E$1:$ED$1,0)),)="",,IF(IFERROR(INDEX(Přehled_body!$E$3:$ED$130,MATCH(Tabulka!$AI37,Přehled_body!$A$3:$A$130,0),MATCH(Tabulka!O$2,Přehled_body!$E$1:$ED$1,0)),)=0,0.00000000001,IFERROR(INDEX(Přehled_body!$E$3:$ED$130,MATCH(Tabulka!$AI37,Přehled_body!$A$3:$A$130,0),MATCH(Tabulka!O$2,Přehled_body!$E$1:$ED$1,0)),)))</f>
        <v>0</v>
      </c>
      <c r="P37" s="111">
        <f>IF(IFERROR(INDEX(Přehled_body!$E$3:$ED$130,MATCH(Tabulka!$AI37,Přehled_body!$A$3:$A$130,0),MATCH(Tabulka!P$2,Přehled_body!$E$1:$ED$1,0)),)="",,IF(IFERROR(INDEX(Přehled_body!$E$3:$ED$130,MATCH(Tabulka!$AI37,Přehled_body!$A$3:$A$130,0),MATCH(Tabulka!P$2,Přehled_body!$E$1:$ED$1,0)),)=0,0.00000000001,IFERROR(INDEX(Přehled_body!$E$3:$ED$130,MATCH(Tabulka!$AI37,Přehled_body!$A$3:$A$130,0),MATCH(Tabulka!P$2,Přehled_body!$E$1:$ED$1,0)),)))</f>
        <v>0</v>
      </c>
      <c r="Q37" s="111">
        <f>IF(IFERROR(INDEX(Přehled_body!$E$3:$ED$130,MATCH(Tabulka!$AI37,Přehled_body!$A$3:$A$130,0),MATCH(Tabulka!Q$2,Přehled_body!$E$1:$ED$1,0)),)="",,IF(IFERROR(INDEX(Přehled_body!$E$3:$ED$130,MATCH(Tabulka!$AI37,Přehled_body!$A$3:$A$130,0),MATCH(Tabulka!Q$2,Přehled_body!$E$1:$ED$1,0)),)=0,0.00000000001,IFERROR(INDEX(Přehled_body!$E$3:$ED$130,MATCH(Tabulka!$AI37,Přehled_body!$A$3:$A$130,0),MATCH(Tabulka!Q$2,Přehled_body!$E$1:$ED$1,0)),)))</f>
        <v>0</v>
      </c>
      <c r="R37" s="111">
        <f>IF(IFERROR(INDEX(Přehled_body!$E$3:$ED$130,MATCH(Tabulka!$AI37,Přehled_body!$A$3:$A$130,0),MATCH(Tabulka!R$2,Přehled_body!$E$1:$ED$1,0)),)="",,IF(IFERROR(INDEX(Přehled_body!$E$3:$ED$130,MATCH(Tabulka!$AI37,Přehled_body!$A$3:$A$130,0),MATCH(Tabulka!R$2,Přehled_body!$E$1:$ED$1,0)),)=0,0.00000000001,IFERROR(INDEX(Přehled_body!$E$3:$ED$130,MATCH(Tabulka!$AI37,Přehled_body!$A$3:$A$130,0),MATCH(Tabulka!R$2,Přehled_body!$E$1:$ED$1,0)),)))</f>
        <v>0</v>
      </c>
      <c r="S37" s="111">
        <f>IF(IFERROR(INDEX(Přehled_body!$E$3:$ED$130,MATCH(Tabulka!$AI37,Přehled_body!$A$3:$A$130,0),MATCH(Tabulka!S$2,Přehled_body!$E$1:$ED$1,0)),)="",,IF(IFERROR(INDEX(Přehled_body!$E$3:$ED$130,MATCH(Tabulka!$AI37,Přehled_body!$A$3:$A$130,0),MATCH(Tabulka!S$2,Přehled_body!$E$1:$ED$1,0)),)=0,0.00000000001,IFERROR(INDEX(Přehled_body!$E$3:$ED$130,MATCH(Tabulka!$AI37,Přehled_body!$A$3:$A$130,0),MATCH(Tabulka!S$2,Přehled_body!$E$1:$ED$1,0)),)))</f>
        <v>0</v>
      </c>
      <c r="T37" s="111">
        <f>IF(IFERROR(INDEX(Přehled_body!$E$3:$ED$130,MATCH(Tabulka!$AI37,Přehled_body!$A$3:$A$130,0),MATCH(Tabulka!T$2,Přehled_body!$E$1:$ED$1,0)),)="",,IF(IFERROR(INDEX(Přehled_body!$E$3:$ED$130,MATCH(Tabulka!$AI37,Přehled_body!$A$3:$A$130,0),MATCH(Tabulka!T$2,Přehled_body!$E$1:$ED$1,0)),)=0,0.00000000001,IFERROR(INDEX(Přehled_body!$E$3:$ED$130,MATCH(Tabulka!$AI37,Přehled_body!$A$3:$A$130,0),MATCH(Tabulka!T$2,Přehled_body!$E$1:$ED$1,0)),)))</f>
        <v>0</v>
      </c>
      <c r="U37" s="111">
        <f>IF(IFERROR(INDEX(Přehled_body!$E$3:$ED$130,MATCH(Tabulka!$AI37,Přehled_body!$A$3:$A$130,0),MATCH(Tabulka!U$2,Přehled_body!$E$1:$ED$1,0)),)="",,IF(IFERROR(INDEX(Přehled_body!$E$3:$ED$130,MATCH(Tabulka!$AI37,Přehled_body!$A$3:$A$130,0),MATCH(Tabulka!U$2,Přehled_body!$E$1:$ED$1,0)),)=0,0.00000000001,IFERROR(INDEX(Přehled_body!$E$3:$ED$130,MATCH(Tabulka!$AI37,Přehled_body!$A$3:$A$130,0),MATCH(Tabulka!U$2,Přehled_body!$E$1:$ED$1,0)),)))</f>
        <v>0</v>
      </c>
      <c r="V37" s="111">
        <f>IF(IFERROR(INDEX(Přehled_body!$E$3:$ED$130,MATCH(Tabulka!$AI37,Přehled_body!$A$3:$A$130,0),MATCH(Tabulka!V$2,Přehled_body!$E$1:$ED$1,0)),)="",,IF(IFERROR(INDEX(Přehled_body!$E$3:$ED$130,MATCH(Tabulka!$AI37,Přehled_body!$A$3:$A$130,0),MATCH(Tabulka!V$2,Přehled_body!$E$1:$ED$1,0)),)=0,0.00000000001,IFERROR(INDEX(Přehled_body!$E$3:$ED$130,MATCH(Tabulka!$AI37,Přehled_body!$A$3:$A$130,0),MATCH(Tabulka!V$2,Přehled_body!$E$1:$ED$1,0)),)))</f>
        <v>0</v>
      </c>
      <c r="W37" s="111">
        <f>IF(IFERROR(INDEX(Přehled_body!$E$3:$ED$130,MATCH(Tabulka!$AI37,Přehled_body!$A$3:$A$130,0),MATCH(Tabulka!W$2,Přehled_body!$E$1:$ED$1,0)),)="",,IF(IFERROR(INDEX(Přehled_body!$E$3:$ED$130,MATCH(Tabulka!$AI37,Přehled_body!$A$3:$A$130,0),MATCH(Tabulka!W$2,Přehled_body!$E$1:$ED$1,0)),)=0,0.00000000001,IFERROR(INDEX(Přehled_body!$E$3:$ED$130,MATCH(Tabulka!$AI37,Přehled_body!$A$3:$A$130,0),MATCH(Tabulka!W$2,Přehled_body!$E$1:$ED$1,0)),)))</f>
        <v>0</v>
      </c>
      <c r="X37" s="111">
        <f>IF(IFERROR(INDEX(Přehled_body!$E$3:$ED$130,MATCH(Tabulka!$AI37,Přehled_body!$A$3:$A$130,0),MATCH(Tabulka!X$2,Přehled_body!$E$1:$ED$1,0)),)="",,IF(IFERROR(INDEX(Přehled_body!$E$3:$ED$130,MATCH(Tabulka!$AI37,Přehled_body!$A$3:$A$130,0),MATCH(Tabulka!X$2,Přehled_body!$E$1:$ED$1,0)),)=0,0.00000000001,IFERROR(INDEX(Přehled_body!$E$3:$ED$130,MATCH(Tabulka!$AI37,Přehled_body!$A$3:$A$130,0),MATCH(Tabulka!X$2,Přehled_body!$E$1:$ED$1,0)),)))</f>
        <v>0</v>
      </c>
      <c r="Y37" s="111">
        <f>IF(IFERROR(INDEX(Přehled_body!$E$3:$ED$130,MATCH(Tabulka!$AI37,Přehled_body!$A$3:$A$130,0),MATCH(Tabulka!Y$2,Přehled_body!$E$1:$ED$1,0)),)="",,IF(IFERROR(INDEX(Přehled_body!$E$3:$ED$130,MATCH(Tabulka!$AI37,Přehled_body!$A$3:$A$130,0),MATCH(Tabulka!Y$2,Přehled_body!$E$1:$ED$1,0)),)=0,0.00000000001,IFERROR(INDEX(Přehled_body!$E$3:$ED$130,MATCH(Tabulka!$AI37,Přehled_body!$A$3:$A$130,0),MATCH(Tabulka!Y$2,Přehled_body!$E$1:$ED$1,0)),)))</f>
        <v>0</v>
      </c>
      <c r="Z37" s="111">
        <f>IF(IFERROR(INDEX(Přehled_body!$E$3:$ED$130,MATCH(Tabulka!$AI37,Přehled_body!$A$3:$A$130,0),MATCH(Tabulka!Z$2,Přehled_body!$E$1:$ED$1,0)),)="",,IF(IFERROR(INDEX(Přehled_body!$E$3:$ED$130,MATCH(Tabulka!$AI37,Přehled_body!$A$3:$A$130,0),MATCH(Tabulka!Z$2,Přehled_body!$E$1:$ED$1,0)),)=0,0.00000000001,IFERROR(INDEX(Přehled_body!$E$3:$ED$130,MATCH(Tabulka!$AI37,Přehled_body!$A$3:$A$130,0),MATCH(Tabulka!Z$2,Přehled_body!$E$1:$ED$1,0)),)))</f>
        <v>0</v>
      </c>
      <c r="AA37" s="111">
        <f>IF(IFERROR(INDEX(Přehled_body!$E$3:$ED$130,MATCH(Tabulka!$AI37,Přehled_body!$A$3:$A$130,0),MATCH(Tabulka!AA$2,Přehled_body!$E$1:$ED$1,0)),)="",,IF(IFERROR(INDEX(Přehled_body!$E$3:$ED$130,MATCH(Tabulka!$AI37,Přehled_body!$A$3:$A$130,0),MATCH(Tabulka!AA$2,Přehled_body!$E$1:$ED$1,0)),)=0,0.00000000001,IFERROR(INDEX(Přehled_body!$E$3:$ED$130,MATCH(Tabulka!$AI37,Přehled_body!$A$3:$A$130,0),MATCH(Tabulka!AA$2,Přehled_body!$E$1:$ED$1,0)),)))</f>
        <v>0</v>
      </c>
      <c r="AB37" s="111">
        <f>IF(IFERROR(INDEX(Přehled_body!$E$3:$ED$130,MATCH(Tabulka!$AI37,Přehled_body!$A$3:$A$130,0),MATCH(Tabulka!AB$2,Přehled_body!$E$1:$ED$1,0)),)="",,IF(IFERROR(INDEX(Přehled_body!$E$3:$ED$130,MATCH(Tabulka!$AI37,Přehled_body!$A$3:$A$130,0),MATCH(Tabulka!AB$2,Přehled_body!$E$1:$ED$1,0)),)=0,0.00000000001,IFERROR(INDEX(Přehled_body!$E$3:$ED$130,MATCH(Tabulka!$AI37,Přehled_body!$A$3:$A$130,0),MATCH(Tabulka!AB$2,Přehled_body!$E$1:$ED$1,0)),)))</f>
        <v>0</v>
      </c>
      <c r="AC37" s="111">
        <f>IF(IFERROR(INDEX(Přehled_body!$E$3:$ED$130,MATCH(Tabulka!$AI37,Přehled_body!$A$3:$A$130,0),MATCH(Tabulka!AC$2,Přehled_body!$E$1:$ED$1,0)),)="",,IF(IFERROR(INDEX(Přehled_body!$E$3:$ED$130,MATCH(Tabulka!$AI37,Přehled_body!$A$3:$A$130,0),MATCH(Tabulka!AC$2,Přehled_body!$E$1:$ED$1,0)),)=0,0.00000000001,IFERROR(INDEX(Přehled_body!$E$3:$ED$130,MATCH(Tabulka!$AI37,Přehled_body!$A$3:$A$130,0),MATCH(Tabulka!AC$2,Přehled_body!$E$1:$ED$1,0)),)))</f>
        <v>0</v>
      </c>
      <c r="AD37" s="111">
        <f>IF(IFERROR(INDEX(Přehled_body!$E$3:$ED$130,MATCH(Tabulka!$AI37,Přehled_body!$A$3:$A$130,0),MATCH(Tabulka!AD$2,Přehled_body!$E$1:$ED$1,0)),)="",,IF(IFERROR(INDEX(Přehled_body!$E$3:$ED$130,MATCH(Tabulka!$AI37,Přehled_body!$A$3:$A$130,0),MATCH(Tabulka!AD$2,Přehled_body!$E$1:$ED$1,0)),)=0,0.00000000001,IFERROR(INDEX(Přehled_body!$E$3:$ED$130,MATCH(Tabulka!$AI37,Přehled_body!$A$3:$A$130,0),MATCH(Tabulka!AD$2,Přehled_body!$E$1:$ED$1,0)),)))</f>
        <v>0</v>
      </c>
      <c r="AE37" s="74">
        <f>IF(SUM($D$34:$AD$38)&lt;1,-90000,SUM(D37:AD37))</f>
        <v>8.0000000000500009</v>
      </c>
      <c r="AF37" s="72"/>
      <c r="AG37" s="8"/>
      <c r="AI37" t="str">
        <f>CONCATENATE($B$35," ",$B$36,C37)</f>
        <v>Jiří BlínPřehozy</v>
      </c>
    </row>
    <row r="38" spans="1:35" ht="14.4" thickBot="1">
      <c r="A38" s="64"/>
      <c r="B38" s="75"/>
      <c r="C38" s="75" t="s">
        <v>37</v>
      </c>
      <c r="D38" s="139">
        <f>IF(IFERROR(INDEX(Přehled_body!$E$3:$ED$130,MATCH(Tabulka!$AI38,Přehled_body!$A$3:$A$130,0),MATCH(Tabulka!D$2,Přehled_body!$E$1:$ED$1,0)),)="",,IF(IFERROR(INDEX(Přehled_body!$E$3:$ED$130,MATCH(Tabulka!$AI38,Přehled_body!$A$3:$A$130,0),MATCH(Tabulka!D$2,Přehled_body!$E$1:$ED$1,0)),)=0,0.00000000001,IFERROR(INDEX(Přehled_body!$E$3:$ED$130,MATCH(Tabulka!$AI38,Přehled_body!$A$3:$A$130,0),MATCH(Tabulka!D$2,Přehled_body!$E$1:$ED$1,0)),)))</f>
        <v>4</v>
      </c>
      <c r="E38" s="139">
        <f>IF(IFERROR(INDEX(Přehled_body!$E$3:$ED$130,MATCH(Tabulka!$AI38,Přehled_body!$A$3:$A$130,0),MATCH(Tabulka!E$2,Přehled_body!$E$1:$ED$1,0)),)="",,IF(IFERROR(INDEX(Přehled_body!$E$3:$ED$130,MATCH(Tabulka!$AI38,Přehled_body!$A$3:$A$130,0),MATCH(Tabulka!E$2,Přehled_body!$E$1:$ED$1,0)),)=0,0.00000000001,IFERROR(INDEX(Přehled_body!$E$3:$ED$130,MATCH(Tabulka!$AI38,Přehled_body!$A$3:$A$130,0),MATCH(Tabulka!E$2,Přehled_body!$E$1:$ED$1,0)),)))</f>
        <v>3</v>
      </c>
      <c r="F38" s="139">
        <f>IF(IFERROR(INDEX(Přehled_body!$E$3:$ED$130,MATCH(Tabulka!$AI38,Přehled_body!$A$3:$A$130,0),MATCH(Tabulka!F$2,Přehled_body!$E$1:$ED$1,0)),)="",,IF(IFERROR(INDEX(Přehled_body!$E$3:$ED$130,MATCH(Tabulka!$AI38,Přehled_body!$A$3:$A$130,0),MATCH(Tabulka!F$2,Přehled_body!$E$1:$ED$1,0)),)=0,0.00000000001,IFERROR(INDEX(Přehled_body!$E$3:$ED$130,MATCH(Tabulka!$AI38,Přehled_body!$A$3:$A$130,0),MATCH(Tabulka!F$2,Přehled_body!$E$1:$ED$1,0)),)))</f>
        <v>4</v>
      </c>
      <c r="G38" s="139">
        <f>IF(IFERROR(INDEX(Přehled_body!$E$3:$ED$130,MATCH(Tabulka!$AI38,Přehled_body!$A$3:$A$130,0),MATCH(Tabulka!G$2,Přehled_body!$E$1:$ED$1,0)),)="",,IF(IFERROR(INDEX(Přehled_body!$E$3:$ED$130,MATCH(Tabulka!$AI38,Přehled_body!$A$3:$A$130,0),MATCH(Tabulka!G$2,Přehled_body!$E$1:$ED$1,0)),)=0,0.00000000001,IFERROR(INDEX(Přehled_body!$E$3:$ED$130,MATCH(Tabulka!$AI38,Přehled_body!$A$3:$A$130,0),MATCH(Tabulka!G$2,Přehled_body!$E$1:$ED$1,0)),)))</f>
        <v>3</v>
      </c>
      <c r="H38" s="139">
        <f>IF(IFERROR(INDEX(Přehled_body!$E$3:$ED$130,MATCH(Tabulka!$AI38,Přehled_body!$A$3:$A$130,0),MATCH(Tabulka!H$2,Přehled_body!$E$1:$ED$1,0)),)="",,IF(IFERROR(INDEX(Přehled_body!$E$3:$ED$130,MATCH(Tabulka!$AI38,Přehled_body!$A$3:$A$130,0),MATCH(Tabulka!H$2,Přehled_body!$E$1:$ED$1,0)),)=0,0.00000000001,IFERROR(INDEX(Přehled_body!$E$3:$ED$130,MATCH(Tabulka!$AI38,Přehled_body!$A$3:$A$130,0),MATCH(Tabulka!H$2,Přehled_body!$E$1:$ED$1,0)),)))</f>
        <v>0</v>
      </c>
      <c r="I38" s="139">
        <f>IF(IFERROR(INDEX(Přehled_body!$E$3:$ED$130,MATCH(Tabulka!$AI38,Přehled_body!$A$3:$A$130,0),MATCH(Tabulka!I$2,Přehled_body!$E$1:$ED$1,0)),)="",,IF(IFERROR(INDEX(Přehled_body!$E$3:$ED$130,MATCH(Tabulka!$AI38,Přehled_body!$A$3:$A$130,0),MATCH(Tabulka!I$2,Přehled_body!$E$1:$ED$1,0)),)=0,0.00000000001,IFERROR(INDEX(Přehled_body!$E$3:$ED$130,MATCH(Tabulka!$AI38,Přehled_body!$A$3:$A$130,0),MATCH(Tabulka!I$2,Přehled_body!$E$1:$ED$1,0)),)))</f>
        <v>4</v>
      </c>
      <c r="J38" s="139">
        <f>IF(IFERROR(INDEX(Přehled_body!$E$3:$ED$130,MATCH(Tabulka!$AI38,Přehled_body!$A$3:$A$130,0),MATCH(Tabulka!J$2,Přehled_body!$E$1:$ED$1,0)),)="",,IF(IFERROR(INDEX(Přehled_body!$E$3:$ED$130,MATCH(Tabulka!$AI38,Přehled_body!$A$3:$A$130,0),MATCH(Tabulka!J$2,Přehled_body!$E$1:$ED$1,0)),)=0,0.00000000001,IFERROR(INDEX(Přehled_body!$E$3:$ED$130,MATCH(Tabulka!$AI38,Přehled_body!$A$3:$A$130,0),MATCH(Tabulka!J$2,Přehled_body!$E$1:$ED$1,0)),)))</f>
        <v>4</v>
      </c>
      <c r="K38" s="139">
        <f>IF(IFERROR(INDEX(Přehled_body!$E$3:$ED$130,MATCH(Tabulka!$AI38,Přehled_body!$A$3:$A$130,0),MATCH(Tabulka!K$2,Přehled_body!$E$1:$ED$1,0)),)="",,IF(IFERROR(INDEX(Přehled_body!$E$3:$ED$130,MATCH(Tabulka!$AI38,Přehled_body!$A$3:$A$130,0),MATCH(Tabulka!K$2,Přehled_body!$E$1:$ED$1,0)),)=0,0.00000000001,IFERROR(INDEX(Přehled_body!$E$3:$ED$130,MATCH(Tabulka!$AI38,Přehled_body!$A$3:$A$130,0),MATCH(Tabulka!K$2,Přehled_body!$E$1:$ED$1,0)),)))</f>
        <v>3</v>
      </c>
      <c r="L38" s="139">
        <f>IF(IFERROR(INDEX(Přehled_body!$E$3:$ED$130,MATCH(Tabulka!$AI38,Přehled_body!$A$3:$A$130,0),MATCH(Tabulka!L$2,Přehled_body!$E$1:$ED$1,0)),)="",,IF(IFERROR(INDEX(Přehled_body!$E$3:$ED$130,MATCH(Tabulka!$AI38,Přehled_body!$A$3:$A$130,0),MATCH(Tabulka!L$2,Přehled_body!$E$1:$ED$1,0)),)=0,0.00000000001,IFERROR(INDEX(Přehled_body!$E$3:$ED$130,MATCH(Tabulka!$AI38,Přehled_body!$A$3:$A$130,0),MATCH(Tabulka!L$2,Přehled_body!$E$1:$ED$1,0)),)))</f>
        <v>4</v>
      </c>
      <c r="M38" s="139">
        <f>IF(IFERROR(INDEX(Přehled_body!$E$3:$ED$130,MATCH(Tabulka!$AI38,Přehled_body!$A$3:$A$130,0),MATCH(Tabulka!M$2,Přehled_body!$E$1:$ED$1,0)),)="",,IF(IFERROR(INDEX(Přehled_body!$E$3:$ED$130,MATCH(Tabulka!$AI38,Přehled_body!$A$3:$A$130,0),MATCH(Tabulka!M$2,Přehled_body!$E$1:$ED$1,0)),)=0,0.00000000001,IFERROR(INDEX(Přehled_body!$E$3:$ED$130,MATCH(Tabulka!$AI38,Přehled_body!$A$3:$A$130,0),MATCH(Tabulka!M$2,Přehled_body!$E$1:$ED$1,0)),)))</f>
        <v>4</v>
      </c>
      <c r="N38" s="139">
        <f>IF(IFERROR(INDEX(Přehled_body!$E$3:$ED$130,MATCH(Tabulka!$AI38,Přehled_body!$A$3:$A$130,0),MATCH(Tabulka!N$2,Přehled_body!$E$1:$ED$1,0)),)="",,IF(IFERROR(INDEX(Přehled_body!$E$3:$ED$130,MATCH(Tabulka!$AI38,Přehled_body!$A$3:$A$130,0),MATCH(Tabulka!N$2,Přehled_body!$E$1:$ED$1,0)),)=0,0.00000000001,IFERROR(INDEX(Přehled_body!$E$3:$ED$130,MATCH(Tabulka!$AI38,Přehled_body!$A$3:$A$130,0),MATCH(Tabulka!N$2,Přehled_body!$E$1:$ED$1,0)),)))</f>
        <v>3</v>
      </c>
      <c r="O38" s="139">
        <f>IF(IFERROR(INDEX(Přehled_body!$E$3:$ED$130,MATCH(Tabulka!$AI38,Přehled_body!$A$3:$A$130,0),MATCH(Tabulka!O$2,Přehled_body!$E$1:$ED$1,0)),)="",,IF(IFERROR(INDEX(Přehled_body!$E$3:$ED$130,MATCH(Tabulka!$AI38,Přehled_body!$A$3:$A$130,0),MATCH(Tabulka!O$2,Přehled_body!$E$1:$ED$1,0)),)=0,0.00000000001,IFERROR(INDEX(Přehled_body!$E$3:$ED$130,MATCH(Tabulka!$AI38,Přehled_body!$A$3:$A$130,0),MATCH(Tabulka!O$2,Přehled_body!$E$1:$ED$1,0)),)))</f>
        <v>0</v>
      </c>
      <c r="P38" s="139">
        <f>IF(IFERROR(INDEX(Přehled_body!$E$3:$ED$130,MATCH(Tabulka!$AI38,Přehled_body!$A$3:$A$130,0),MATCH(Tabulka!P$2,Přehled_body!$E$1:$ED$1,0)),)="",,IF(IFERROR(INDEX(Přehled_body!$E$3:$ED$130,MATCH(Tabulka!$AI38,Přehled_body!$A$3:$A$130,0),MATCH(Tabulka!P$2,Přehled_body!$E$1:$ED$1,0)),)=0,0.00000000001,IFERROR(INDEX(Přehled_body!$E$3:$ED$130,MATCH(Tabulka!$AI38,Přehled_body!$A$3:$A$130,0),MATCH(Tabulka!P$2,Přehled_body!$E$1:$ED$1,0)),)))</f>
        <v>0</v>
      </c>
      <c r="Q38" s="139">
        <f>IF(IFERROR(INDEX(Přehled_body!$E$3:$ED$130,MATCH(Tabulka!$AI38,Přehled_body!$A$3:$A$130,0),MATCH(Tabulka!Q$2,Přehled_body!$E$1:$ED$1,0)),)="",,IF(IFERROR(INDEX(Přehled_body!$E$3:$ED$130,MATCH(Tabulka!$AI38,Přehled_body!$A$3:$A$130,0),MATCH(Tabulka!Q$2,Přehled_body!$E$1:$ED$1,0)),)=0,0.00000000001,IFERROR(INDEX(Přehled_body!$E$3:$ED$130,MATCH(Tabulka!$AI38,Přehled_body!$A$3:$A$130,0),MATCH(Tabulka!Q$2,Přehled_body!$E$1:$ED$1,0)),)))</f>
        <v>0</v>
      </c>
      <c r="R38" s="139">
        <f>IF(IFERROR(INDEX(Přehled_body!$E$3:$ED$130,MATCH(Tabulka!$AI38,Přehled_body!$A$3:$A$130,0),MATCH(Tabulka!R$2,Přehled_body!$E$1:$ED$1,0)),)="",,IF(IFERROR(INDEX(Přehled_body!$E$3:$ED$130,MATCH(Tabulka!$AI38,Přehled_body!$A$3:$A$130,0),MATCH(Tabulka!R$2,Přehled_body!$E$1:$ED$1,0)),)=0,0.00000000001,IFERROR(INDEX(Přehled_body!$E$3:$ED$130,MATCH(Tabulka!$AI38,Přehled_body!$A$3:$A$130,0),MATCH(Tabulka!R$2,Přehled_body!$E$1:$ED$1,0)),)))</f>
        <v>0</v>
      </c>
      <c r="S38" s="139">
        <f>IF(IFERROR(INDEX(Přehled_body!$E$3:$ED$130,MATCH(Tabulka!$AI38,Přehled_body!$A$3:$A$130,0),MATCH(Tabulka!S$2,Přehled_body!$E$1:$ED$1,0)),)="",,IF(IFERROR(INDEX(Přehled_body!$E$3:$ED$130,MATCH(Tabulka!$AI38,Přehled_body!$A$3:$A$130,0),MATCH(Tabulka!S$2,Přehled_body!$E$1:$ED$1,0)),)=0,0.00000000001,IFERROR(INDEX(Přehled_body!$E$3:$ED$130,MATCH(Tabulka!$AI38,Přehled_body!$A$3:$A$130,0),MATCH(Tabulka!S$2,Přehled_body!$E$1:$ED$1,0)),)))</f>
        <v>0</v>
      </c>
      <c r="T38" s="139">
        <f>IF(IFERROR(INDEX(Přehled_body!$E$3:$ED$130,MATCH(Tabulka!$AI38,Přehled_body!$A$3:$A$130,0),MATCH(Tabulka!T$2,Přehled_body!$E$1:$ED$1,0)),)="",,IF(IFERROR(INDEX(Přehled_body!$E$3:$ED$130,MATCH(Tabulka!$AI38,Přehled_body!$A$3:$A$130,0),MATCH(Tabulka!T$2,Přehled_body!$E$1:$ED$1,0)),)=0,0.00000000001,IFERROR(INDEX(Přehled_body!$E$3:$ED$130,MATCH(Tabulka!$AI38,Přehled_body!$A$3:$A$130,0),MATCH(Tabulka!T$2,Přehled_body!$E$1:$ED$1,0)),)))</f>
        <v>0</v>
      </c>
      <c r="U38" s="139">
        <f>IF(IFERROR(INDEX(Přehled_body!$E$3:$ED$130,MATCH(Tabulka!$AI38,Přehled_body!$A$3:$A$130,0),MATCH(Tabulka!U$2,Přehled_body!$E$1:$ED$1,0)),)="",,IF(IFERROR(INDEX(Přehled_body!$E$3:$ED$130,MATCH(Tabulka!$AI38,Přehled_body!$A$3:$A$130,0),MATCH(Tabulka!U$2,Přehled_body!$E$1:$ED$1,0)),)=0,0.00000000001,IFERROR(INDEX(Přehled_body!$E$3:$ED$130,MATCH(Tabulka!$AI38,Přehled_body!$A$3:$A$130,0),MATCH(Tabulka!U$2,Přehled_body!$E$1:$ED$1,0)),)))</f>
        <v>0</v>
      </c>
      <c r="V38" s="139">
        <f>IF(IFERROR(INDEX(Přehled_body!$E$3:$ED$130,MATCH(Tabulka!$AI38,Přehled_body!$A$3:$A$130,0),MATCH(Tabulka!V$2,Přehled_body!$E$1:$ED$1,0)),)="",,IF(IFERROR(INDEX(Přehled_body!$E$3:$ED$130,MATCH(Tabulka!$AI38,Přehled_body!$A$3:$A$130,0),MATCH(Tabulka!V$2,Přehled_body!$E$1:$ED$1,0)),)=0,0.00000000001,IFERROR(INDEX(Přehled_body!$E$3:$ED$130,MATCH(Tabulka!$AI38,Přehled_body!$A$3:$A$130,0),MATCH(Tabulka!V$2,Přehled_body!$E$1:$ED$1,0)),)))</f>
        <v>0</v>
      </c>
      <c r="W38" s="139">
        <f>IF(IFERROR(INDEX(Přehled_body!$E$3:$ED$130,MATCH(Tabulka!$AI38,Přehled_body!$A$3:$A$130,0),MATCH(Tabulka!W$2,Přehled_body!$E$1:$ED$1,0)),)="",,IF(IFERROR(INDEX(Přehled_body!$E$3:$ED$130,MATCH(Tabulka!$AI38,Přehled_body!$A$3:$A$130,0),MATCH(Tabulka!W$2,Přehled_body!$E$1:$ED$1,0)),)=0,0.00000000001,IFERROR(INDEX(Přehled_body!$E$3:$ED$130,MATCH(Tabulka!$AI38,Přehled_body!$A$3:$A$130,0),MATCH(Tabulka!W$2,Přehled_body!$E$1:$ED$1,0)),)))</f>
        <v>0</v>
      </c>
      <c r="X38" s="139">
        <f>IF(IFERROR(INDEX(Přehled_body!$E$3:$ED$130,MATCH(Tabulka!$AI38,Přehled_body!$A$3:$A$130,0),MATCH(Tabulka!X$2,Přehled_body!$E$1:$ED$1,0)),)="",,IF(IFERROR(INDEX(Přehled_body!$E$3:$ED$130,MATCH(Tabulka!$AI38,Přehled_body!$A$3:$A$130,0),MATCH(Tabulka!X$2,Přehled_body!$E$1:$ED$1,0)),)=0,0.00000000001,IFERROR(INDEX(Přehled_body!$E$3:$ED$130,MATCH(Tabulka!$AI38,Přehled_body!$A$3:$A$130,0),MATCH(Tabulka!X$2,Přehled_body!$E$1:$ED$1,0)),)))</f>
        <v>0</v>
      </c>
      <c r="Y38" s="139">
        <f>IF(IFERROR(INDEX(Přehled_body!$E$3:$ED$130,MATCH(Tabulka!$AI38,Přehled_body!$A$3:$A$130,0),MATCH(Tabulka!Y$2,Přehled_body!$E$1:$ED$1,0)),)="",,IF(IFERROR(INDEX(Přehled_body!$E$3:$ED$130,MATCH(Tabulka!$AI38,Přehled_body!$A$3:$A$130,0),MATCH(Tabulka!Y$2,Přehled_body!$E$1:$ED$1,0)),)=0,0.00000000001,IFERROR(INDEX(Přehled_body!$E$3:$ED$130,MATCH(Tabulka!$AI38,Přehled_body!$A$3:$A$130,0),MATCH(Tabulka!Y$2,Přehled_body!$E$1:$ED$1,0)),)))</f>
        <v>0</v>
      </c>
      <c r="Z38" s="139">
        <f>IF(IFERROR(INDEX(Přehled_body!$E$3:$ED$130,MATCH(Tabulka!$AI38,Přehled_body!$A$3:$A$130,0),MATCH(Tabulka!Z$2,Přehled_body!$E$1:$ED$1,0)),)="",,IF(IFERROR(INDEX(Přehled_body!$E$3:$ED$130,MATCH(Tabulka!$AI38,Přehled_body!$A$3:$A$130,0),MATCH(Tabulka!Z$2,Přehled_body!$E$1:$ED$1,0)),)=0,0.00000000001,IFERROR(INDEX(Přehled_body!$E$3:$ED$130,MATCH(Tabulka!$AI38,Přehled_body!$A$3:$A$130,0),MATCH(Tabulka!Z$2,Přehled_body!$E$1:$ED$1,0)),)))</f>
        <v>0</v>
      </c>
      <c r="AA38" s="139">
        <f>IF(IFERROR(INDEX(Přehled_body!$E$3:$ED$130,MATCH(Tabulka!$AI38,Přehled_body!$A$3:$A$130,0),MATCH(Tabulka!AA$2,Přehled_body!$E$1:$ED$1,0)),)="",,IF(IFERROR(INDEX(Přehled_body!$E$3:$ED$130,MATCH(Tabulka!$AI38,Přehled_body!$A$3:$A$130,0),MATCH(Tabulka!AA$2,Přehled_body!$E$1:$ED$1,0)),)=0,0.00000000001,IFERROR(INDEX(Přehled_body!$E$3:$ED$130,MATCH(Tabulka!$AI38,Přehled_body!$A$3:$A$130,0),MATCH(Tabulka!AA$2,Přehled_body!$E$1:$ED$1,0)),)))</f>
        <v>0</v>
      </c>
      <c r="AB38" s="139">
        <f>IF(IFERROR(INDEX(Přehled_body!$E$3:$ED$130,MATCH(Tabulka!$AI38,Přehled_body!$A$3:$A$130,0),MATCH(Tabulka!AB$2,Přehled_body!$E$1:$ED$1,0)),)="",,IF(IFERROR(INDEX(Přehled_body!$E$3:$ED$130,MATCH(Tabulka!$AI38,Přehled_body!$A$3:$A$130,0),MATCH(Tabulka!AB$2,Přehled_body!$E$1:$ED$1,0)),)=0,0.00000000001,IFERROR(INDEX(Přehled_body!$E$3:$ED$130,MATCH(Tabulka!$AI38,Přehled_body!$A$3:$A$130,0),MATCH(Tabulka!AB$2,Přehled_body!$E$1:$ED$1,0)),)))</f>
        <v>0</v>
      </c>
      <c r="AC38" s="139">
        <f>IF(IFERROR(INDEX(Přehled_body!$E$3:$ED$130,MATCH(Tabulka!$AI38,Přehled_body!$A$3:$A$130,0),MATCH(Tabulka!AC$2,Přehled_body!$E$1:$ED$1,0)),)="",,IF(IFERROR(INDEX(Přehled_body!$E$3:$ED$130,MATCH(Tabulka!$AI38,Přehled_body!$A$3:$A$130,0),MATCH(Tabulka!AC$2,Přehled_body!$E$1:$ED$1,0)),)=0,0.00000000001,IFERROR(INDEX(Přehled_body!$E$3:$ED$130,MATCH(Tabulka!$AI38,Přehled_body!$A$3:$A$130,0),MATCH(Tabulka!AC$2,Přehled_body!$E$1:$ED$1,0)),)))</f>
        <v>0</v>
      </c>
      <c r="AD38" s="139">
        <f>IF(IFERROR(INDEX(Přehled_body!$E$3:$ED$130,MATCH(Tabulka!$AI38,Přehled_body!$A$3:$A$130,0),MATCH(Tabulka!AD$2,Přehled_body!$E$1:$ED$1,0)),)="",,IF(IFERROR(INDEX(Přehled_body!$E$3:$ED$130,MATCH(Tabulka!$AI38,Přehled_body!$A$3:$A$130,0),MATCH(Tabulka!AD$2,Přehled_body!$E$1:$ED$1,0)),)=0,0.00000000001,IFERROR(INDEX(Přehled_body!$E$3:$ED$130,MATCH(Tabulka!$AI38,Přehled_body!$A$3:$A$130,0),MATCH(Tabulka!AD$2,Přehled_body!$E$1:$ED$1,0)),)))</f>
        <v>0</v>
      </c>
      <c r="AE38" s="76">
        <f>IF(SUM($D$34:$AD$38)&lt;1,-90000,SUM(D38:AD38))</f>
        <v>36</v>
      </c>
      <c r="AF38" s="67"/>
      <c r="AG38" s="8"/>
      <c r="AI38" t="str">
        <f>CONCATENATE($B$35," ",$B$36,C38)</f>
        <v>Jiří BlínPoč. kol</v>
      </c>
    </row>
    <row r="39" spans="1:35" ht="14.4" thickTop="1">
      <c r="A39" s="64"/>
      <c r="B39" s="91"/>
      <c r="C39" s="77" t="s">
        <v>23</v>
      </c>
      <c r="D39" s="78">
        <f>IF(IFERROR(INDEX(Přehled_body!$E$3:$ED$130,MATCH(Tabulka!$AI39,Přehled_body!$A$3:$A$130,0),MATCH(Tabulka!D$2,Přehled_body!$E$1:$ED$1,0)),)="",,IF(IFERROR(INDEX(Přehled_body!$E$3:$ED$130,MATCH(Tabulka!$AI39,Přehled_body!$A$3:$A$130,0),MATCH(Tabulka!D$2,Přehled_body!$E$1:$ED$1,0)),)=0,0.00000000001,IFERROR(INDEX(Přehled_body!$E$3:$ED$130,MATCH(Tabulka!$AI39,Přehled_body!$A$3:$A$130,0),MATCH(Tabulka!D$2,Přehled_body!$E$1:$ED$1,0)),)))</f>
        <v>9.9999999999999994E-12</v>
      </c>
      <c r="E39" s="79">
        <f>IF(IFERROR(INDEX(Přehled_body!$E$3:$ED$130,MATCH(Tabulka!$AI39,Přehled_body!$A$3:$A$130,0),MATCH(Tabulka!E$2,Přehled_body!$E$1:$ED$1,0)),)="",,IF(IFERROR(INDEX(Přehled_body!$E$3:$ED$130,MATCH(Tabulka!$AI39,Přehled_body!$A$3:$A$130,0),MATCH(Tabulka!E$2,Přehled_body!$E$1:$ED$1,0)),)=0,0.00000000001,IFERROR(INDEX(Přehled_body!$E$3:$ED$130,MATCH(Tabulka!$AI39,Přehled_body!$A$3:$A$130,0),MATCH(Tabulka!E$2,Přehled_body!$E$1:$ED$1,0)),)))</f>
        <v>9.9999999999999994E-12</v>
      </c>
      <c r="F39" s="79">
        <f>IF(IFERROR(INDEX(Přehled_body!$E$3:$ED$130,MATCH(Tabulka!$AI39,Přehled_body!$A$3:$A$130,0),MATCH(Tabulka!F$2,Přehled_body!$E$1:$ED$1,0)),)="",,IF(IFERROR(INDEX(Přehled_body!$E$3:$ED$130,MATCH(Tabulka!$AI39,Přehled_body!$A$3:$A$130,0),MATCH(Tabulka!F$2,Přehled_body!$E$1:$ED$1,0)),)=0,0.00000000001,IFERROR(INDEX(Přehled_body!$E$3:$ED$130,MATCH(Tabulka!$AI39,Přehled_body!$A$3:$A$130,0),MATCH(Tabulka!F$2,Přehled_body!$E$1:$ED$1,0)),)))</f>
        <v>9.9999999999999994E-12</v>
      </c>
      <c r="G39" s="79">
        <f>IF(IFERROR(INDEX(Přehled_body!$E$3:$ED$130,MATCH(Tabulka!$AI39,Přehled_body!$A$3:$A$130,0),MATCH(Tabulka!G$2,Přehled_body!$E$1:$ED$1,0)),)="",,IF(IFERROR(INDEX(Přehled_body!$E$3:$ED$130,MATCH(Tabulka!$AI39,Přehled_body!$A$3:$A$130,0),MATCH(Tabulka!G$2,Přehled_body!$E$1:$ED$1,0)),)=0,0.00000000001,IFERROR(INDEX(Přehled_body!$E$3:$ED$130,MATCH(Tabulka!$AI39,Přehled_body!$A$3:$A$130,0),MATCH(Tabulka!G$2,Přehled_body!$E$1:$ED$1,0)),)))</f>
        <v>0</v>
      </c>
      <c r="H39" s="79">
        <f>IF(IFERROR(INDEX(Přehled_body!$E$3:$ED$130,MATCH(Tabulka!$AI39,Přehled_body!$A$3:$A$130,0),MATCH(Tabulka!H$2,Přehled_body!$E$1:$ED$1,0)),)="",,IF(IFERROR(INDEX(Přehled_body!$E$3:$ED$130,MATCH(Tabulka!$AI39,Přehled_body!$A$3:$A$130,0),MATCH(Tabulka!H$2,Přehled_body!$E$1:$ED$1,0)),)=0,0.00000000001,IFERROR(INDEX(Přehled_body!$E$3:$ED$130,MATCH(Tabulka!$AI39,Přehled_body!$A$3:$A$130,0),MATCH(Tabulka!H$2,Přehled_body!$E$1:$ED$1,0)),)))</f>
        <v>9.9999999999999994E-12</v>
      </c>
      <c r="I39" s="79">
        <f>IF(IFERROR(INDEX(Přehled_body!$E$3:$ED$130,MATCH(Tabulka!$AI39,Přehled_body!$A$3:$A$130,0),MATCH(Tabulka!I$2,Přehled_body!$E$1:$ED$1,0)),)="",,IF(IFERROR(INDEX(Přehled_body!$E$3:$ED$130,MATCH(Tabulka!$AI39,Přehled_body!$A$3:$A$130,0),MATCH(Tabulka!I$2,Přehled_body!$E$1:$ED$1,0)),)=0,0.00000000001,IFERROR(INDEX(Přehled_body!$E$3:$ED$130,MATCH(Tabulka!$AI39,Přehled_body!$A$3:$A$130,0),MATCH(Tabulka!I$2,Přehled_body!$E$1:$ED$1,0)),)))</f>
        <v>9.9999999999999994E-12</v>
      </c>
      <c r="J39" s="79">
        <f>IF(IFERROR(INDEX(Přehled_body!$E$3:$ED$130,MATCH(Tabulka!$AI39,Přehled_body!$A$3:$A$130,0),MATCH(Tabulka!J$2,Přehled_body!$E$1:$ED$1,0)),)="",,IF(IFERROR(INDEX(Přehled_body!$E$3:$ED$130,MATCH(Tabulka!$AI39,Přehled_body!$A$3:$A$130,0),MATCH(Tabulka!J$2,Přehled_body!$E$1:$ED$1,0)),)=0,0.00000000001,IFERROR(INDEX(Přehled_body!$E$3:$ED$130,MATCH(Tabulka!$AI39,Přehled_body!$A$3:$A$130,0),MATCH(Tabulka!J$2,Přehled_body!$E$1:$ED$1,0)),)))</f>
        <v>9.9999999999999994E-12</v>
      </c>
      <c r="K39" s="79">
        <f>IF(IFERROR(INDEX(Přehled_body!$E$3:$ED$130,MATCH(Tabulka!$AI39,Přehled_body!$A$3:$A$130,0),MATCH(Tabulka!K$2,Přehled_body!$E$1:$ED$1,0)),)="",,IF(IFERROR(INDEX(Přehled_body!$E$3:$ED$130,MATCH(Tabulka!$AI39,Přehled_body!$A$3:$A$130,0),MATCH(Tabulka!K$2,Přehled_body!$E$1:$ED$1,0)),)=0,0.00000000001,IFERROR(INDEX(Přehled_body!$E$3:$ED$130,MATCH(Tabulka!$AI39,Přehled_body!$A$3:$A$130,0),MATCH(Tabulka!K$2,Přehled_body!$E$1:$ED$1,0)),)))</f>
        <v>9.9999999999999994E-12</v>
      </c>
      <c r="L39" s="79">
        <f>IF(IFERROR(INDEX(Přehled_body!$E$3:$ED$130,MATCH(Tabulka!$AI39,Přehled_body!$A$3:$A$130,0),MATCH(Tabulka!L$2,Přehled_body!$E$1:$ED$1,0)),)="",,IF(IFERROR(INDEX(Přehled_body!$E$3:$ED$130,MATCH(Tabulka!$AI39,Přehled_body!$A$3:$A$130,0),MATCH(Tabulka!L$2,Přehled_body!$E$1:$ED$1,0)),)=0,0.00000000001,IFERROR(INDEX(Přehled_body!$E$3:$ED$130,MATCH(Tabulka!$AI39,Přehled_body!$A$3:$A$130,0),MATCH(Tabulka!L$2,Přehled_body!$E$1:$ED$1,0)),)))</f>
        <v>0</v>
      </c>
      <c r="M39" s="79">
        <f>IF(IFERROR(INDEX(Přehled_body!$E$3:$ED$130,MATCH(Tabulka!$AI39,Přehled_body!$A$3:$A$130,0),MATCH(Tabulka!M$2,Přehled_body!$E$1:$ED$1,0)),)="",,IF(IFERROR(INDEX(Přehled_body!$E$3:$ED$130,MATCH(Tabulka!$AI39,Přehled_body!$A$3:$A$130,0),MATCH(Tabulka!M$2,Přehled_body!$E$1:$ED$1,0)),)=0,0.00000000001,IFERROR(INDEX(Přehled_body!$E$3:$ED$130,MATCH(Tabulka!$AI39,Přehled_body!$A$3:$A$130,0),MATCH(Tabulka!M$2,Přehled_body!$E$1:$ED$1,0)),)))</f>
        <v>9.9999999999999994E-12</v>
      </c>
      <c r="N39" s="79">
        <f>IF(IFERROR(INDEX(Přehled_body!$E$3:$ED$130,MATCH(Tabulka!$AI39,Přehled_body!$A$3:$A$130,0),MATCH(Tabulka!N$2,Přehled_body!$E$1:$ED$1,0)),)="",,IF(IFERROR(INDEX(Přehled_body!$E$3:$ED$130,MATCH(Tabulka!$AI39,Přehled_body!$A$3:$A$130,0),MATCH(Tabulka!N$2,Přehled_body!$E$1:$ED$1,0)),)=0,0.00000000001,IFERROR(INDEX(Přehled_body!$E$3:$ED$130,MATCH(Tabulka!$AI39,Přehled_body!$A$3:$A$130,0),MATCH(Tabulka!N$2,Přehled_body!$E$1:$ED$1,0)),)))</f>
        <v>9.9999999999999994E-12</v>
      </c>
      <c r="O39" s="79">
        <f>IF(IFERROR(INDEX(Přehled_body!$E$3:$ED$130,MATCH(Tabulka!$AI39,Přehled_body!$A$3:$A$130,0),MATCH(Tabulka!O$2,Přehled_body!$E$1:$ED$1,0)),)="",,IF(IFERROR(INDEX(Přehled_body!$E$3:$ED$130,MATCH(Tabulka!$AI39,Přehled_body!$A$3:$A$130,0),MATCH(Tabulka!O$2,Přehled_body!$E$1:$ED$1,0)),)=0,0.00000000001,IFERROR(INDEX(Přehled_body!$E$3:$ED$130,MATCH(Tabulka!$AI39,Přehled_body!$A$3:$A$130,0),MATCH(Tabulka!O$2,Přehled_body!$E$1:$ED$1,0)),)))</f>
        <v>0</v>
      </c>
      <c r="P39" s="79">
        <f>IF(IFERROR(INDEX(Přehled_body!$E$3:$ED$130,MATCH(Tabulka!$AI39,Přehled_body!$A$3:$A$130,0),MATCH(Tabulka!P$2,Přehled_body!$E$1:$ED$1,0)),)="",,IF(IFERROR(INDEX(Přehled_body!$E$3:$ED$130,MATCH(Tabulka!$AI39,Přehled_body!$A$3:$A$130,0),MATCH(Tabulka!P$2,Přehled_body!$E$1:$ED$1,0)),)=0,0.00000000001,IFERROR(INDEX(Přehled_body!$E$3:$ED$130,MATCH(Tabulka!$AI39,Přehled_body!$A$3:$A$130,0),MATCH(Tabulka!P$2,Přehled_body!$E$1:$ED$1,0)),)))</f>
        <v>0</v>
      </c>
      <c r="Q39" s="79">
        <f>IF(IFERROR(INDEX(Přehled_body!$E$3:$ED$130,MATCH(Tabulka!$AI39,Přehled_body!$A$3:$A$130,0),MATCH(Tabulka!Q$2,Přehled_body!$E$1:$ED$1,0)),)="",,IF(IFERROR(INDEX(Přehled_body!$E$3:$ED$130,MATCH(Tabulka!$AI39,Přehled_body!$A$3:$A$130,0),MATCH(Tabulka!Q$2,Přehled_body!$E$1:$ED$1,0)),)=0,0.00000000001,IFERROR(INDEX(Přehled_body!$E$3:$ED$130,MATCH(Tabulka!$AI39,Přehled_body!$A$3:$A$130,0),MATCH(Tabulka!Q$2,Přehled_body!$E$1:$ED$1,0)),)))</f>
        <v>0</v>
      </c>
      <c r="R39" s="79">
        <f>IF(IFERROR(INDEX(Přehled_body!$E$3:$ED$130,MATCH(Tabulka!$AI39,Přehled_body!$A$3:$A$130,0),MATCH(Tabulka!R$2,Přehled_body!$E$1:$ED$1,0)),)="",,IF(IFERROR(INDEX(Přehled_body!$E$3:$ED$130,MATCH(Tabulka!$AI39,Přehled_body!$A$3:$A$130,0),MATCH(Tabulka!R$2,Přehled_body!$E$1:$ED$1,0)),)=0,0.00000000001,IFERROR(INDEX(Přehled_body!$E$3:$ED$130,MATCH(Tabulka!$AI39,Přehled_body!$A$3:$A$130,0),MATCH(Tabulka!R$2,Přehled_body!$E$1:$ED$1,0)),)))</f>
        <v>0</v>
      </c>
      <c r="S39" s="79">
        <f>IF(IFERROR(INDEX(Přehled_body!$E$3:$ED$130,MATCH(Tabulka!$AI39,Přehled_body!$A$3:$A$130,0),MATCH(Tabulka!S$2,Přehled_body!$E$1:$ED$1,0)),)="",,IF(IFERROR(INDEX(Přehled_body!$E$3:$ED$130,MATCH(Tabulka!$AI39,Přehled_body!$A$3:$A$130,0),MATCH(Tabulka!S$2,Přehled_body!$E$1:$ED$1,0)),)=0,0.00000000001,IFERROR(INDEX(Přehled_body!$E$3:$ED$130,MATCH(Tabulka!$AI39,Přehled_body!$A$3:$A$130,0),MATCH(Tabulka!S$2,Přehled_body!$E$1:$ED$1,0)),)))</f>
        <v>0</v>
      </c>
      <c r="T39" s="79">
        <f>IF(IFERROR(INDEX(Přehled_body!$E$3:$ED$130,MATCH(Tabulka!$AI39,Přehled_body!$A$3:$A$130,0),MATCH(Tabulka!T$2,Přehled_body!$E$1:$ED$1,0)),)="",,IF(IFERROR(INDEX(Přehled_body!$E$3:$ED$130,MATCH(Tabulka!$AI39,Přehled_body!$A$3:$A$130,0),MATCH(Tabulka!T$2,Přehled_body!$E$1:$ED$1,0)),)=0,0.00000000001,IFERROR(INDEX(Přehled_body!$E$3:$ED$130,MATCH(Tabulka!$AI39,Přehled_body!$A$3:$A$130,0),MATCH(Tabulka!T$2,Přehled_body!$E$1:$ED$1,0)),)))</f>
        <v>0</v>
      </c>
      <c r="U39" s="79">
        <f>IF(IFERROR(INDEX(Přehled_body!$E$3:$ED$130,MATCH(Tabulka!$AI39,Přehled_body!$A$3:$A$130,0),MATCH(Tabulka!U$2,Přehled_body!$E$1:$ED$1,0)),)="",,IF(IFERROR(INDEX(Přehled_body!$E$3:$ED$130,MATCH(Tabulka!$AI39,Přehled_body!$A$3:$A$130,0),MATCH(Tabulka!U$2,Přehled_body!$E$1:$ED$1,0)),)=0,0.00000000001,IFERROR(INDEX(Přehled_body!$E$3:$ED$130,MATCH(Tabulka!$AI39,Přehled_body!$A$3:$A$130,0),MATCH(Tabulka!U$2,Přehled_body!$E$1:$ED$1,0)),)))</f>
        <v>0</v>
      </c>
      <c r="V39" s="79">
        <f>IF(IFERROR(INDEX(Přehled_body!$E$3:$ED$130,MATCH(Tabulka!$AI39,Přehled_body!$A$3:$A$130,0),MATCH(Tabulka!V$2,Přehled_body!$E$1:$ED$1,0)),)="",,IF(IFERROR(INDEX(Přehled_body!$E$3:$ED$130,MATCH(Tabulka!$AI39,Přehled_body!$A$3:$A$130,0),MATCH(Tabulka!V$2,Přehled_body!$E$1:$ED$1,0)),)=0,0.00000000001,IFERROR(INDEX(Přehled_body!$E$3:$ED$130,MATCH(Tabulka!$AI39,Přehled_body!$A$3:$A$130,0),MATCH(Tabulka!V$2,Přehled_body!$E$1:$ED$1,0)),)))</f>
        <v>0</v>
      </c>
      <c r="W39" s="79">
        <f>IF(IFERROR(INDEX(Přehled_body!$E$3:$ED$130,MATCH(Tabulka!$AI39,Přehled_body!$A$3:$A$130,0),MATCH(Tabulka!W$2,Přehled_body!$E$1:$ED$1,0)),)="",,IF(IFERROR(INDEX(Přehled_body!$E$3:$ED$130,MATCH(Tabulka!$AI39,Přehled_body!$A$3:$A$130,0),MATCH(Tabulka!W$2,Přehled_body!$E$1:$ED$1,0)),)=0,0.00000000001,IFERROR(INDEX(Přehled_body!$E$3:$ED$130,MATCH(Tabulka!$AI39,Přehled_body!$A$3:$A$130,0),MATCH(Tabulka!W$2,Přehled_body!$E$1:$ED$1,0)),)))</f>
        <v>0</v>
      </c>
      <c r="X39" s="79">
        <f>IF(IFERROR(INDEX(Přehled_body!$E$3:$ED$130,MATCH(Tabulka!$AI39,Přehled_body!$A$3:$A$130,0),MATCH(Tabulka!X$2,Přehled_body!$E$1:$ED$1,0)),)="",,IF(IFERROR(INDEX(Přehled_body!$E$3:$ED$130,MATCH(Tabulka!$AI39,Přehled_body!$A$3:$A$130,0),MATCH(Tabulka!X$2,Přehled_body!$E$1:$ED$1,0)),)=0,0.00000000001,IFERROR(INDEX(Přehled_body!$E$3:$ED$130,MATCH(Tabulka!$AI39,Přehled_body!$A$3:$A$130,0),MATCH(Tabulka!X$2,Přehled_body!$E$1:$ED$1,0)),)))</f>
        <v>0</v>
      </c>
      <c r="Y39" s="79">
        <f>IF(IFERROR(INDEX(Přehled_body!$E$3:$ED$130,MATCH(Tabulka!$AI39,Přehled_body!$A$3:$A$130,0),MATCH(Tabulka!Y$2,Přehled_body!$E$1:$ED$1,0)),)="",,IF(IFERROR(INDEX(Přehled_body!$E$3:$ED$130,MATCH(Tabulka!$AI39,Přehled_body!$A$3:$A$130,0),MATCH(Tabulka!Y$2,Přehled_body!$E$1:$ED$1,0)),)=0,0.00000000001,IFERROR(INDEX(Přehled_body!$E$3:$ED$130,MATCH(Tabulka!$AI39,Přehled_body!$A$3:$A$130,0),MATCH(Tabulka!Y$2,Přehled_body!$E$1:$ED$1,0)),)))</f>
        <v>0</v>
      </c>
      <c r="Z39" s="79">
        <f>IF(IFERROR(INDEX(Přehled_body!$E$3:$ED$130,MATCH(Tabulka!$AI39,Přehled_body!$A$3:$A$130,0),MATCH(Tabulka!Z$2,Přehled_body!$E$1:$ED$1,0)),)="",,IF(IFERROR(INDEX(Přehled_body!$E$3:$ED$130,MATCH(Tabulka!$AI39,Přehled_body!$A$3:$A$130,0),MATCH(Tabulka!Z$2,Přehled_body!$E$1:$ED$1,0)),)=0,0.00000000001,IFERROR(INDEX(Přehled_body!$E$3:$ED$130,MATCH(Tabulka!$AI39,Přehled_body!$A$3:$A$130,0),MATCH(Tabulka!Z$2,Přehled_body!$E$1:$ED$1,0)),)))</f>
        <v>0</v>
      </c>
      <c r="AA39" s="79">
        <f>IF(IFERROR(INDEX(Přehled_body!$E$3:$ED$130,MATCH(Tabulka!$AI39,Přehled_body!$A$3:$A$130,0),MATCH(Tabulka!AA$2,Přehled_body!$E$1:$ED$1,0)),)="",,IF(IFERROR(INDEX(Přehled_body!$E$3:$ED$130,MATCH(Tabulka!$AI39,Přehled_body!$A$3:$A$130,0),MATCH(Tabulka!AA$2,Přehled_body!$E$1:$ED$1,0)),)=0,0.00000000001,IFERROR(INDEX(Přehled_body!$E$3:$ED$130,MATCH(Tabulka!$AI39,Přehled_body!$A$3:$A$130,0),MATCH(Tabulka!AA$2,Přehled_body!$E$1:$ED$1,0)),)))</f>
        <v>0</v>
      </c>
      <c r="AB39" s="79">
        <f>IF(IFERROR(INDEX(Přehled_body!$E$3:$ED$130,MATCH(Tabulka!$AI39,Přehled_body!$A$3:$A$130,0),MATCH(Tabulka!AB$2,Přehled_body!$E$1:$ED$1,0)),)="",,IF(IFERROR(INDEX(Přehled_body!$E$3:$ED$130,MATCH(Tabulka!$AI39,Přehled_body!$A$3:$A$130,0),MATCH(Tabulka!AB$2,Přehled_body!$E$1:$ED$1,0)),)=0,0.00000000001,IFERROR(INDEX(Přehled_body!$E$3:$ED$130,MATCH(Tabulka!$AI39,Přehled_body!$A$3:$A$130,0),MATCH(Tabulka!AB$2,Přehled_body!$E$1:$ED$1,0)),)))</f>
        <v>0</v>
      </c>
      <c r="AC39" s="79">
        <f>IF(IFERROR(INDEX(Přehled_body!$E$3:$ED$130,MATCH(Tabulka!$AI39,Přehled_body!$A$3:$A$130,0),MATCH(Tabulka!AC$2,Přehled_body!$E$1:$ED$1,0)),)="",,IF(IFERROR(INDEX(Přehled_body!$E$3:$ED$130,MATCH(Tabulka!$AI39,Přehled_body!$A$3:$A$130,0),MATCH(Tabulka!AC$2,Přehled_body!$E$1:$ED$1,0)),)=0,0.00000000001,IFERROR(INDEX(Přehled_body!$E$3:$ED$130,MATCH(Tabulka!$AI39,Přehled_body!$A$3:$A$130,0),MATCH(Tabulka!AC$2,Přehled_body!$E$1:$ED$1,0)),)))</f>
        <v>0</v>
      </c>
      <c r="AD39" s="79">
        <f>IF(IFERROR(INDEX(Přehled_body!$E$3:$ED$130,MATCH(Tabulka!$AI39,Přehled_body!$A$3:$A$130,0),MATCH(Tabulka!AD$2,Přehled_body!$E$1:$ED$1,0)),)="",,IF(IFERROR(INDEX(Přehled_body!$E$3:$ED$130,MATCH(Tabulka!$AI39,Přehled_body!$A$3:$A$130,0),MATCH(Tabulka!AD$2,Přehled_body!$E$1:$ED$1,0)),)=0,0.00000000001,IFERROR(INDEX(Přehled_body!$E$3:$ED$130,MATCH(Tabulka!$AI39,Přehled_body!$A$3:$A$130,0),MATCH(Tabulka!AD$2,Přehled_body!$E$1:$ED$1,0)),)))</f>
        <v>0</v>
      </c>
      <c r="AE39" s="80">
        <f>IF(SUM($D$39:$AD$43)&lt;1,-90000,SUM(D39:AD39))</f>
        <v>9.0000000000000012E-11</v>
      </c>
      <c r="AF39" s="72"/>
      <c r="AG39" s="8"/>
      <c r="AI39" t="str">
        <f>CONCATENATE($B$40," ",$B$41,C39)</f>
        <v>Adam ŠmídVýhry</v>
      </c>
    </row>
    <row r="40" spans="1:35" ht="13.8">
      <c r="A40" s="64" t="str">
        <f>CONCATENATE(B40," ",B41)</f>
        <v>Adam Šmíd</v>
      </c>
      <c r="B40" s="91" t="s">
        <v>11</v>
      </c>
      <c r="C40" s="82" t="s">
        <v>24</v>
      </c>
      <c r="D40" s="83">
        <f>IF(IFERROR(INDEX(Přehled_body!$E$3:$ED$130,MATCH(Tabulka!$AI40,Přehled_body!$A$3:$A$130,0),MATCH(Tabulka!D$2,Přehled_body!$E$1:$ED$1,0)),)="",,IF(IFERROR(INDEX(Přehled_body!$E$3:$ED$130,MATCH(Tabulka!$AI40,Přehled_body!$A$3:$A$130,0),MATCH(Tabulka!D$2,Přehled_body!$E$1:$ED$1,0)),)=0,0.00000000001,IFERROR(INDEX(Přehled_body!$E$3:$ED$130,MATCH(Tabulka!$AI40,Přehled_body!$A$3:$A$130,0),MATCH(Tabulka!D$2,Přehled_body!$E$1:$ED$1,0)),)))</f>
        <v>1</v>
      </c>
      <c r="E40" s="84">
        <f>IF(IFERROR(INDEX(Přehled_body!$E$3:$ED$130,MATCH(Tabulka!$AI40,Přehled_body!$A$3:$A$130,0),MATCH(Tabulka!E$2,Přehled_body!$E$1:$ED$1,0)),)="",,IF(IFERROR(INDEX(Přehled_body!$E$3:$ED$130,MATCH(Tabulka!$AI40,Přehled_body!$A$3:$A$130,0),MATCH(Tabulka!E$2,Přehled_body!$E$1:$ED$1,0)),)=0,0.00000000001,IFERROR(INDEX(Přehled_body!$E$3:$ED$130,MATCH(Tabulka!$AI40,Přehled_body!$A$3:$A$130,0),MATCH(Tabulka!E$2,Přehled_body!$E$1:$ED$1,0)),)))</f>
        <v>9.9999999999999994E-12</v>
      </c>
      <c r="F40" s="84">
        <f>IF(IFERROR(INDEX(Přehled_body!$E$3:$ED$130,MATCH(Tabulka!$AI40,Přehled_body!$A$3:$A$130,0),MATCH(Tabulka!F$2,Přehled_body!$E$1:$ED$1,0)),)="",,IF(IFERROR(INDEX(Přehled_body!$E$3:$ED$130,MATCH(Tabulka!$AI40,Přehled_body!$A$3:$A$130,0),MATCH(Tabulka!F$2,Přehled_body!$E$1:$ED$1,0)),)=0,0.00000000001,IFERROR(INDEX(Přehled_body!$E$3:$ED$130,MATCH(Tabulka!$AI40,Přehled_body!$A$3:$A$130,0),MATCH(Tabulka!F$2,Přehled_body!$E$1:$ED$1,0)),)))</f>
        <v>9.9999999999999994E-12</v>
      </c>
      <c r="G40" s="84">
        <f>IF(IFERROR(INDEX(Přehled_body!$E$3:$ED$130,MATCH(Tabulka!$AI40,Přehled_body!$A$3:$A$130,0),MATCH(Tabulka!G$2,Přehled_body!$E$1:$ED$1,0)),)="",,IF(IFERROR(INDEX(Přehled_body!$E$3:$ED$130,MATCH(Tabulka!$AI40,Přehled_body!$A$3:$A$130,0),MATCH(Tabulka!G$2,Přehled_body!$E$1:$ED$1,0)),)=0,0.00000000001,IFERROR(INDEX(Přehled_body!$E$3:$ED$130,MATCH(Tabulka!$AI40,Přehled_body!$A$3:$A$130,0),MATCH(Tabulka!G$2,Přehled_body!$E$1:$ED$1,0)),)))</f>
        <v>0</v>
      </c>
      <c r="H40" s="84">
        <f>IF(IFERROR(INDEX(Přehled_body!$E$3:$ED$130,MATCH(Tabulka!$AI40,Přehled_body!$A$3:$A$130,0),MATCH(Tabulka!H$2,Přehled_body!$E$1:$ED$1,0)),)="",,IF(IFERROR(INDEX(Přehled_body!$E$3:$ED$130,MATCH(Tabulka!$AI40,Přehled_body!$A$3:$A$130,0),MATCH(Tabulka!H$2,Přehled_body!$E$1:$ED$1,0)),)=0,0.00000000001,IFERROR(INDEX(Přehled_body!$E$3:$ED$130,MATCH(Tabulka!$AI40,Přehled_body!$A$3:$A$130,0),MATCH(Tabulka!H$2,Přehled_body!$E$1:$ED$1,0)),)))</f>
        <v>2</v>
      </c>
      <c r="I40" s="84">
        <f>IF(IFERROR(INDEX(Přehled_body!$E$3:$ED$130,MATCH(Tabulka!$AI40,Přehled_body!$A$3:$A$130,0),MATCH(Tabulka!I$2,Přehled_body!$E$1:$ED$1,0)),)="",,IF(IFERROR(INDEX(Přehled_body!$E$3:$ED$130,MATCH(Tabulka!$AI40,Přehled_body!$A$3:$A$130,0),MATCH(Tabulka!I$2,Přehled_body!$E$1:$ED$1,0)),)=0,0.00000000001,IFERROR(INDEX(Přehled_body!$E$3:$ED$130,MATCH(Tabulka!$AI40,Přehled_body!$A$3:$A$130,0),MATCH(Tabulka!I$2,Přehled_body!$E$1:$ED$1,0)),)))</f>
        <v>9.9999999999999994E-12</v>
      </c>
      <c r="J40" s="84">
        <f>IF(IFERROR(INDEX(Přehled_body!$E$3:$ED$130,MATCH(Tabulka!$AI40,Přehled_body!$A$3:$A$130,0),MATCH(Tabulka!J$2,Přehled_body!$E$1:$ED$1,0)),)="",,IF(IFERROR(INDEX(Přehled_body!$E$3:$ED$130,MATCH(Tabulka!$AI40,Přehled_body!$A$3:$A$130,0),MATCH(Tabulka!J$2,Přehled_body!$E$1:$ED$1,0)),)=0,0.00000000001,IFERROR(INDEX(Přehled_body!$E$3:$ED$130,MATCH(Tabulka!$AI40,Přehled_body!$A$3:$A$130,0),MATCH(Tabulka!J$2,Přehled_body!$E$1:$ED$1,0)),)))</f>
        <v>3</v>
      </c>
      <c r="K40" s="84">
        <f>IF(IFERROR(INDEX(Přehled_body!$E$3:$ED$130,MATCH(Tabulka!$AI40,Přehled_body!$A$3:$A$130,0),MATCH(Tabulka!K$2,Přehled_body!$E$1:$ED$1,0)),)="",,IF(IFERROR(INDEX(Přehled_body!$E$3:$ED$130,MATCH(Tabulka!$AI40,Přehled_body!$A$3:$A$130,0),MATCH(Tabulka!K$2,Přehled_body!$E$1:$ED$1,0)),)=0,0.00000000001,IFERROR(INDEX(Přehled_body!$E$3:$ED$130,MATCH(Tabulka!$AI40,Přehled_body!$A$3:$A$130,0),MATCH(Tabulka!K$2,Přehled_body!$E$1:$ED$1,0)),)))</f>
        <v>1</v>
      </c>
      <c r="L40" s="84">
        <f>IF(IFERROR(INDEX(Přehled_body!$E$3:$ED$130,MATCH(Tabulka!$AI40,Přehled_body!$A$3:$A$130,0),MATCH(Tabulka!L$2,Přehled_body!$E$1:$ED$1,0)),)="",,IF(IFERROR(INDEX(Přehled_body!$E$3:$ED$130,MATCH(Tabulka!$AI40,Přehled_body!$A$3:$A$130,0),MATCH(Tabulka!L$2,Přehled_body!$E$1:$ED$1,0)),)=0,0.00000000001,IFERROR(INDEX(Přehled_body!$E$3:$ED$130,MATCH(Tabulka!$AI40,Přehled_body!$A$3:$A$130,0),MATCH(Tabulka!L$2,Přehled_body!$E$1:$ED$1,0)),)))</f>
        <v>0</v>
      </c>
      <c r="M40" s="84">
        <f>IF(IFERROR(INDEX(Přehled_body!$E$3:$ED$130,MATCH(Tabulka!$AI40,Přehled_body!$A$3:$A$130,0),MATCH(Tabulka!M$2,Přehled_body!$E$1:$ED$1,0)),)="",,IF(IFERROR(INDEX(Přehled_body!$E$3:$ED$130,MATCH(Tabulka!$AI40,Přehled_body!$A$3:$A$130,0),MATCH(Tabulka!M$2,Přehled_body!$E$1:$ED$1,0)),)=0,0.00000000001,IFERROR(INDEX(Přehled_body!$E$3:$ED$130,MATCH(Tabulka!$AI40,Přehled_body!$A$3:$A$130,0),MATCH(Tabulka!M$2,Přehled_body!$E$1:$ED$1,0)),)))</f>
        <v>1</v>
      </c>
      <c r="N40" s="84">
        <f>IF(IFERROR(INDEX(Přehled_body!$E$3:$ED$130,MATCH(Tabulka!$AI40,Přehled_body!$A$3:$A$130,0),MATCH(Tabulka!N$2,Přehled_body!$E$1:$ED$1,0)),)="",,IF(IFERROR(INDEX(Přehled_body!$E$3:$ED$130,MATCH(Tabulka!$AI40,Přehled_body!$A$3:$A$130,0),MATCH(Tabulka!N$2,Přehled_body!$E$1:$ED$1,0)),)=0,0.00000000001,IFERROR(INDEX(Přehled_body!$E$3:$ED$130,MATCH(Tabulka!$AI40,Přehled_body!$A$3:$A$130,0),MATCH(Tabulka!N$2,Přehled_body!$E$1:$ED$1,0)),)))</f>
        <v>1</v>
      </c>
      <c r="O40" s="84">
        <f>IF(IFERROR(INDEX(Přehled_body!$E$3:$ED$130,MATCH(Tabulka!$AI40,Přehled_body!$A$3:$A$130,0),MATCH(Tabulka!O$2,Přehled_body!$E$1:$ED$1,0)),)="",,IF(IFERROR(INDEX(Přehled_body!$E$3:$ED$130,MATCH(Tabulka!$AI40,Přehled_body!$A$3:$A$130,0),MATCH(Tabulka!O$2,Přehled_body!$E$1:$ED$1,0)),)=0,0.00000000001,IFERROR(INDEX(Přehled_body!$E$3:$ED$130,MATCH(Tabulka!$AI40,Přehled_body!$A$3:$A$130,0),MATCH(Tabulka!O$2,Přehled_body!$E$1:$ED$1,0)),)))</f>
        <v>0</v>
      </c>
      <c r="P40" s="84">
        <f>IF(IFERROR(INDEX(Přehled_body!$E$3:$ED$130,MATCH(Tabulka!$AI40,Přehled_body!$A$3:$A$130,0),MATCH(Tabulka!P$2,Přehled_body!$E$1:$ED$1,0)),)="",,IF(IFERROR(INDEX(Přehled_body!$E$3:$ED$130,MATCH(Tabulka!$AI40,Přehled_body!$A$3:$A$130,0),MATCH(Tabulka!P$2,Přehled_body!$E$1:$ED$1,0)),)=0,0.00000000001,IFERROR(INDEX(Přehled_body!$E$3:$ED$130,MATCH(Tabulka!$AI40,Přehled_body!$A$3:$A$130,0),MATCH(Tabulka!P$2,Přehled_body!$E$1:$ED$1,0)),)))</f>
        <v>0</v>
      </c>
      <c r="Q40" s="84">
        <f>IF(IFERROR(INDEX(Přehled_body!$E$3:$ED$130,MATCH(Tabulka!$AI40,Přehled_body!$A$3:$A$130,0),MATCH(Tabulka!Q$2,Přehled_body!$E$1:$ED$1,0)),)="",,IF(IFERROR(INDEX(Přehled_body!$E$3:$ED$130,MATCH(Tabulka!$AI40,Přehled_body!$A$3:$A$130,0),MATCH(Tabulka!Q$2,Přehled_body!$E$1:$ED$1,0)),)=0,0.00000000001,IFERROR(INDEX(Přehled_body!$E$3:$ED$130,MATCH(Tabulka!$AI40,Přehled_body!$A$3:$A$130,0),MATCH(Tabulka!Q$2,Přehled_body!$E$1:$ED$1,0)),)))</f>
        <v>0</v>
      </c>
      <c r="R40" s="84">
        <f>IF(IFERROR(INDEX(Přehled_body!$E$3:$ED$130,MATCH(Tabulka!$AI40,Přehled_body!$A$3:$A$130,0),MATCH(Tabulka!R$2,Přehled_body!$E$1:$ED$1,0)),)="",,IF(IFERROR(INDEX(Přehled_body!$E$3:$ED$130,MATCH(Tabulka!$AI40,Přehled_body!$A$3:$A$130,0),MATCH(Tabulka!R$2,Přehled_body!$E$1:$ED$1,0)),)=0,0.00000000001,IFERROR(INDEX(Přehled_body!$E$3:$ED$130,MATCH(Tabulka!$AI40,Přehled_body!$A$3:$A$130,0),MATCH(Tabulka!R$2,Přehled_body!$E$1:$ED$1,0)),)))</f>
        <v>0</v>
      </c>
      <c r="S40" s="84">
        <f>IF(IFERROR(INDEX(Přehled_body!$E$3:$ED$130,MATCH(Tabulka!$AI40,Přehled_body!$A$3:$A$130,0),MATCH(Tabulka!S$2,Přehled_body!$E$1:$ED$1,0)),)="",,IF(IFERROR(INDEX(Přehled_body!$E$3:$ED$130,MATCH(Tabulka!$AI40,Přehled_body!$A$3:$A$130,0),MATCH(Tabulka!S$2,Přehled_body!$E$1:$ED$1,0)),)=0,0.00000000001,IFERROR(INDEX(Přehled_body!$E$3:$ED$130,MATCH(Tabulka!$AI40,Přehled_body!$A$3:$A$130,0),MATCH(Tabulka!S$2,Přehled_body!$E$1:$ED$1,0)),)))</f>
        <v>0</v>
      </c>
      <c r="T40" s="84">
        <f>IF(IFERROR(INDEX(Přehled_body!$E$3:$ED$130,MATCH(Tabulka!$AI40,Přehled_body!$A$3:$A$130,0),MATCH(Tabulka!T$2,Přehled_body!$E$1:$ED$1,0)),)="",,IF(IFERROR(INDEX(Přehled_body!$E$3:$ED$130,MATCH(Tabulka!$AI40,Přehled_body!$A$3:$A$130,0),MATCH(Tabulka!T$2,Přehled_body!$E$1:$ED$1,0)),)=0,0.00000000001,IFERROR(INDEX(Přehled_body!$E$3:$ED$130,MATCH(Tabulka!$AI40,Přehled_body!$A$3:$A$130,0),MATCH(Tabulka!T$2,Přehled_body!$E$1:$ED$1,0)),)))</f>
        <v>0</v>
      </c>
      <c r="U40" s="84">
        <f>IF(IFERROR(INDEX(Přehled_body!$E$3:$ED$130,MATCH(Tabulka!$AI40,Přehled_body!$A$3:$A$130,0),MATCH(Tabulka!U$2,Přehled_body!$E$1:$ED$1,0)),)="",,IF(IFERROR(INDEX(Přehled_body!$E$3:$ED$130,MATCH(Tabulka!$AI40,Přehled_body!$A$3:$A$130,0),MATCH(Tabulka!U$2,Přehled_body!$E$1:$ED$1,0)),)=0,0.00000000001,IFERROR(INDEX(Přehled_body!$E$3:$ED$130,MATCH(Tabulka!$AI40,Přehled_body!$A$3:$A$130,0),MATCH(Tabulka!U$2,Přehled_body!$E$1:$ED$1,0)),)))</f>
        <v>0</v>
      </c>
      <c r="V40" s="84">
        <f>IF(IFERROR(INDEX(Přehled_body!$E$3:$ED$130,MATCH(Tabulka!$AI40,Přehled_body!$A$3:$A$130,0),MATCH(Tabulka!V$2,Přehled_body!$E$1:$ED$1,0)),)="",,IF(IFERROR(INDEX(Přehled_body!$E$3:$ED$130,MATCH(Tabulka!$AI40,Přehled_body!$A$3:$A$130,0),MATCH(Tabulka!V$2,Přehled_body!$E$1:$ED$1,0)),)=0,0.00000000001,IFERROR(INDEX(Přehled_body!$E$3:$ED$130,MATCH(Tabulka!$AI40,Přehled_body!$A$3:$A$130,0),MATCH(Tabulka!V$2,Přehled_body!$E$1:$ED$1,0)),)))</f>
        <v>0</v>
      </c>
      <c r="W40" s="84">
        <f>IF(IFERROR(INDEX(Přehled_body!$E$3:$ED$130,MATCH(Tabulka!$AI40,Přehled_body!$A$3:$A$130,0),MATCH(Tabulka!W$2,Přehled_body!$E$1:$ED$1,0)),)="",,IF(IFERROR(INDEX(Přehled_body!$E$3:$ED$130,MATCH(Tabulka!$AI40,Přehled_body!$A$3:$A$130,0),MATCH(Tabulka!W$2,Přehled_body!$E$1:$ED$1,0)),)=0,0.00000000001,IFERROR(INDEX(Přehled_body!$E$3:$ED$130,MATCH(Tabulka!$AI40,Přehled_body!$A$3:$A$130,0),MATCH(Tabulka!W$2,Přehled_body!$E$1:$ED$1,0)),)))</f>
        <v>0</v>
      </c>
      <c r="X40" s="84">
        <f>IF(IFERROR(INDEX(Přehled_body!$E$3:$ED$130,MATCH(Tabulka!$AI40,Přehled_body!$A$3:$A$130,0),MATCH(Tabulka!X$2,Přehled_body!$E$1:$ED$1,0)),)="",,IF(IFERROR(INDEX(Přehled_body!$E$3:$ED$130,MATCH(Tabulka!$AI40,Přehled_body!$A$3:$A$130,0),MATCH(Tabulka!X$2,Přehled_body!$E$1:$ED$1,0)),)=0,0.00000000001,IFERROR(INDEX(Přehled_body!$E$3:$ED$130,MATCH(Tabulka!$AI40,Přehled_body!$A$3:$A$130,0),MATCH(Tabulka!X$2,Přehled_body!$E$1:$ED$1,0)),)))</f>
        <v>0</v>
      </c>
      <c r="Y40" s="84">
        <f>IF(IFERROR(INDEX(Přehled_body!$E$3:$ED$130,MATCH(Tabulka!$AI40,Přehled_body!$A$3:$A$130,0),MATCH(Tabulka!Y$2,Přehled_body!$E$1:$ED$1,0)),)="",,IF(IFERROR(INDEX(Přehled_body!$E$3:$ED$130,MATCH(Tabulka!$AI40,Přehled_body!$A$3:$A$130,0),MATCH(Tabulka!Y$2,Přehled_body!$E$1:$ED$1,0)),)=0,0.00000000001,IFERROR(INDEX(Přehled_body!$E$3:$ED$130,MATCH(Tabulka!$AI40,Přehled_body!$A$3:$A$130,0),MATCH(Tabulka!Y$2,Přehled_body!$E$1:$ED$1,0)),)))</f>
        <v>0</v>
      </c>
      <c r="Z40" s="84">
        <f>IF(IFERROR(INDEX(Přehled_body!$E$3:$ED$130,MATCH(Tabulka!$AI40,Přehled_body!$A$3:$A$130,0),MATCH(Tabulka!Z$2,Přehled_body!$E$1:$ED$1,0)),)="",,IF(IFERROR(INDEX(Přehled_body!$E$3:$ED$130,MATCH(Tabulka!$AI40,Přehled_body!$A$3:$A$130,0),MATCH(Tabulka!Z$2,Přehled_body!$E$1:$ED$1,0)),)=0,0.00000000001,IFERROR(INDEX(Přehled_body!$E$3:$ED$130,MATCH(Tabulka!$AI40,Přehled_body!$A$3:$A$130,0),MATCH(Tabulka!Z$2,Přehled_body!$E$1:$ED$1,0)),)))</f>
        <v>0</v>
      </c>
      <c r="AA40" s="84">
        <f>IF(IFERROR(INDEX(Přehled_body!$E$3:$ED$130,MATCH(Tabulka!$AI40,Přehled_body!$A$3:$A$130,0),MATCH(Tabulka!AA$2,Přehled_body!$E$1:$ED$1,0)),)="",,IF(IFERROR(INDEX(Přehled_body!$E$3:$ED$130,MATCH(Tabulka!$AI40,Přehled_body!$A$3:$A$130,0),MATCH(Tabulka!AA$2,Přehled_body!$E$1:$ED$1,0)),)=0,0.00000000001,IFERROR(INDEX(Přehled_body!$E$3:$ED$130,MATCH(Tabulka!$AI40,Přehled_body!$A$3:$A$130,0),MATCH(Tabulka!AA$2,Přehled_body!$E$1:$ED$1,0)),)))</f>
        <v>0</v>
      </c>
      <c r="AB40" s="84">
        <f>IF(IFERROR(INDEX(Přehled_body!$E$3:$ED$130,MATCH(Tabulka!$AI40,Přehled_body!$A$3:$A$130,0),MATCH(Tabulka!AB$2,Přehled_body!$E$1:$ED$1,0)),)="",,IF(IFERROR(INDEX(Přehled_body!$E$3:$ED$130,MATCH(Tabulka!$AI40,Přehled_body!$A$3:$A$130,0),MATCH(Tabulka!AB$2,Přehled_body!$E$1:$ED$1,0)),)=0,0.00000000001,IFERROR(INDEX(Přehled_body!$E$3:$ED$130,MATCH(Tabulka!$AI40,Přehled_body!$A$3:$A$130,0),MATCH(Tabulka!AB$2,Přehled_body!$E$1:$ED$1,0)),)))</f>
        <v>0</v>
      </c>
      <c r="AC40" s="84">
        <f>IF(IFERROR(INDEX(Přehled_body!$E$3:$ED$130,MATCH(Tabulka!$AI40,Přehled_body!$A$3:$A$130,0),MATCH(Tabulka!AC$2,Přehled_body!$E$1:$ED$1,0)),)="",,IF(IFERROR(INDEX(Přehled_body!$E$3:$ED$130,MATCH(Tabulka!$AI40,Přehled_body!$A$3:$A$130,0),MATCH(Tabulka!AC$2,Přehled_body!$E$1:$ED$1,0)),)=0,0.00000000001,IFERROR(INDEX(Přehled_body!$E$3:$ED$130,MATCH(Tabulka!$AI40,Přehled_body!$A$3:$A$130,0),MATCH(Tabulka!AC$2,Přehled_body!$E$1:$ED$1,0)),)))</f>
        <v>0</v>
      </c>
      <c r="AD40" s="84">
        <f>IF(IFERROR(INDEX(Přehled_body!$E$3:$ED$130,MATCH(Tabulka!$AI40,Přehled_body!$A$3:$A$130,0),MATCH(Tabulka!AD$2,Přehled_body!$E$1:$ED$1,0)),)="",,IF(IFERROR(INDEX(Přehled_body!$E$3:$ED$130,MATCH(Tabulka!$AI40,Přehled_body!$A$3:$A$130,0),MATCH(Tabulka!AD$2,Přehled_body!$E$1:$ED$1,0)),)=0,0.00000000001,IFERROR(INDEX(Přehled_body!$E$3:$ED$130,MATCH(Tabulka!$AI40,Přehled_body!$A$3:$A$130,0),MATCH(Tabulka!AD$2,Přehled_body!$E$1:$ED$1,0)),)))</f>
        <v>0</v>
      </c>
      <c r="AE40" s="85">
        <f>IF(SUM($D$39:$AD$43)&lt;1,-90000,SUM(D40:AD40))</f>
        <v>9.0000000000299991</v>
      </c>
      <c r="AF40" s="140">
        <f>IF(AE43&gt;0.9,SUM(AE39-AE40)+0.00000001,0)</f>
        <v>-8.9999999899399992</v>
      </c>
      <c r="AG40" s="8"/>
      <c r="AI40" t="str">
        <f>CONCATENATE($B$40," ",$B$41,C40)</f>
        <v>Adam ŠmídProhry</v>
      </c>
    </row>
    <row r="41" spans="1:35" ht="13.8">
      <c r="A41" s="64" t="str">
        <f>CONCATENATE(B41," ",B40)</f>
        <v>Šmíd Adam</v>
      </c>
      <c r="B41" s="91" t="s">
        <v>12</v>
      </c>
      <c r="C41" s="82" t="s">
        <v>39</v>
      </c>
      <c r="D41" s="83">
        <f>IF(IFERROR(INDEX(Přehled_body!$E$3:$ED$130,MATCH(Tabulka!$AI41,Přehled_body!$A$3:$A$130,0),MATCH(Tabulka!D$2,Přehled_body!$E$1:$ED$1,0)),)="",,IF(IFERROR(INDEX(Přehled_body!$E$3:$ED$130,MATCH(Tabulka!$AI41,Přehled_body!$A$3:$A$130,0),MATCH(Tabulka!D$2,Přehled_body!$E$1:$ED$1,0)),)=0,0.00000000001,IFERROR(INDEX(Přehled_body!$E$3:$ED$130,MATCH(Tabulka!$AI41,Přehled_body!$A$3:$A$130,0),MATCH(Tabulka!D$2,Přehled_body!$E$1:$ED$1,0)),)))</f>
        <v>1</v>
      </c>
      <c r="E41" s="84">
        <f>IF(IFERROR(INDEX(Přehled_body!$E$3:$ED$130,MATCH(Tabulka!$AI41,Přehled_body!$A$3:$A$130,0),MATCH(Tabulka!E$2,Přehled_body!$E$1:$ED$1,0)),)="",,IF(IFERROR(INDEX(Přehled_body!$E$3:$ED$130,MATCH(Tabulka!$AI41,Přehled_body!$A$3:$A$130,0),MATCH(Tabulka!E$2,Přehled_body!$E$1:$ED$1,0)),)=0,0.00000000001,IFERROR(INDEX(Přehled_body!$E$3:$ED$130,MATCH(Tabulka!$AI41,Přehled_body!$A$3:$A$130,0),MATCH(Tabulka!E$2,Přehled_body!$E$1:$ED$1,0)),)))</f>
        <v>9.9999999999999994E-12</v>
      </c>
      <c r="F41" s="84">
        <f>IF(IFERROR(INDEX(Přehled_body!$E$3:$ED$130,MATCH(Tabulka!$AI41,Přehled_body!$A$3:$A$130,0),MATCH(Tabulka!F$2,Přehled_body!$E$1:$ED$1,0)),)="",,IF(IFERROR(INDEX(Přehled_body!$E$3:$ED$130,MATCH(Tabulka!$AI41,Přehled_body!$A$3:$A$130,0),MATCH(Tabulka!F$2,Přehled_body!$E$1:$ED$1,0)),)=0,0.00000000001,IFERROR(INDEX(Přehled_body!$E$3:$ED$130,MATCH(Tabulka!$AI41,Přehled_body!$A$3:$A$130,0),MATCH(Tabulka!F$2,Přehled_body!$E$1:$ED$1,0)),)))</f>
        <v>9.9999999999999994E-12</v>
      </c>
      <c r="G41" s="84">
        <f>IF(IFERROR(INDEX(Přehled_body!$E$3:$ED$130,MATCH(Tabulka!$AI41,Přehled_body!$A$3:$A$130,0),MATCH(Tabulka!G$2,Přehled_body!$E$1:$ED$1,0)),)="",,IF(IFERROR(INDEX(Přehled_body!$E$3:$ED$130,MATCH(Tabulka!$AI41,Přehled_body!$A$3:$A$130,0),MATCH(Tabulka!G$2,Přehled_body!$E$1:$ED$1,0)),)=0,0.00000000001,IFERROR(INDEX(Přehled_body!$E$3:$ED$130,MATCH(Tabulka!$AI41,Přehled_body!$A$3:$A$130,0),MATCH(Tabulka!G$2,Přehled_body!$E$1:$ED$1,0)),)))</f>
        <v>0</v>
      </c>
      <c r="H41" s="84">
        <f>IF(IFERROR(INDEX(Přehled_body!$E$3:$ED$130,MATCH(Tabulka!$AI41,Přehled_body!$A$3:$A$130,0),MATCH(Tabulka!H$2,Přehled_body!$E$1:$ED$1,0)),)="",,IF(IFERROR(INDEX(Přehled_body!$E$3:$ED$130,MATCH(Tabulka!$AI41,Přehled_body!$A$3:$A$130,0),MATCH(Tabulka!H$2,Přehled_body!$E$1:$ED$1,0)),)=0,0.00000000001,IFERROR(INDEX(Přehled_body!$E$3:$ED$130,MATCH(Tabulka!$AI41,Přehled_body!$A$3:$A$130,0),MATCH(Tabulka!H$2,Přehled_body!$E$1:$ED$1,0)),)))</f>
        <v>4</v>
      </c>
      <c r="I41" s="84">
        <f>IF(IFERROR(INDEX(Přehled_body!$E$3:$ED$130,MATCH(Tabulka!$AI41,Přehled_body!$A$3:$A$130,0),MATCH(Tabulka!I$2,Přehled_body!$E$1:$ED$1,0)),)="",,IF(IFERROR(INDEX(Přehled_body!$E$3:$ED$130,MATCH(Tabulka!$AI41,Přehled_body!$A$3:$A$130,0),MATCH(Tabulka!I$2,Přehled_body!$E$1:$ED$1,0)),)=0,0.00000000001,IFERROR(INDEX(Přehled_body!$E$3:$ED$130,MATCH(Tabulka!$AI41,Přehled_body!$A$3:$A$130,0),MATCH(Tabulka!I$2,Přehled_body!$E$1:$ED$1,0)),)))</f>
        <v>9.9999999999999994E-12</v>
      </c>
      <c r="J41" s="84">
        <f>IF(IFERROR(INDEX(Přehled_body!$E$3:$ED$130,MATCH(Tabulka!$AI41,Přehled_body!$A$3:$A$130,0),MATCH(Tabulka!J$2,Přehled_body!$E$1:$ED$1,0)),)="",,IF(IFERROR(INDEX(Přehled_body!$E$3:$ED$130,MATCH(Tabulka!$AI41,Přehled_body!$A$3:$A$130,0),MATCH(Tabulka!J$2,Přehled_body!$E$1:$ED$1,0)),)=0,0.00000000001,IFERROR(INDEX(Přehled_body!$E$3:$ED$130,MATCH(Tabulka!$AI41,Přehled_body!$A$3:$A$130,0),MATCH(Tabulka!J$2,Přehled_body!$E$1:$ED$1,0)),)))</f>
        <v>4</v>
      </c>
      <c r="K41" s="84">
        <f>IF(IFERROR(INDEX(Přehled_body!$E$3:$ED$130,MATCH(Tabulka!$AI41,Přehled_body!$A$3:$A$130,0),MATCH(Tabulka!K$2,Přehled_body!$E$1:$ED$1,0)),)="",,IF(IFERROR(INDEX(Přehled_body!$E$3:$ED$130,MATCH(Tabulka!$AI41,Přehled_body!$A$3:$A$130,0),MATCH(Tabulka!K$2,Přehled_body!$E$1:$ED$1,0)),)=0,0.00000000001,IFERROR(INDEX(Přehled_body!$E$3:$ED$130,MATCH(Tabulka!$AI41,Přehled_body!$A$3:$A$130,0),MATCH(Tabulka!K$2,Přehled_body!$E$1:$ED$1,0)),)))</f>
        <v>1</v>
      </c>
      <c r="L41" s="84">
        <f>IF(IFERROR(INDEX(Přehled_body!$E$3:$ED$130,MATCH(Tabulka!$AI41,Přehled_body!$A$3:$A$130,0),MATCH(Tabulka!L$2,Přehled_body!$E$1:$ED$1,0)),)="",,IF(IFERROR(INDEX(Přehled_body!$E$3:$ED$130,MATCH(Tabulka!$AI41,Přehled_body!$A$3:$A$130,0),MATCH(Tabulka!L$2,Přehled_body!$E$1:$ED$1,0)),)=0,0.00000000001,IFERROR(INDEX(Přehled_body!$E$3:$ED$130,MATCH(Tabulka!$AI41,Přehled_body!$A$3:$A$130,0),MATCH(Tabulka!L$2,Přehled_body!$E$1:$ED$1,0)),)))</f>
        <v>0</v>
      </c>
      <c r="M41" s="84">
        <f>IF(IFERROR(INDEX(Přehled_body!$E$3:$ED$130,MATCH(Tabulka!$AI41,Přehled_body!$A$3:$A$130,0),MATCH(Tabulka!M$2,Přehled_body!$E$1:$ED$1,0)),)="",,IF(IFERROR(INDEX(Přehled_body!$E$3:$ED$130,MATCH(Tabulka!$AI41,Přehled_body!$A$3:$A$130,0),MATCH(Tabulka!M$2,Přehled_body!$E$1:$ED$1,0)),)=0,0.00000000001,IFERROR(INDEX(Přehled_body!$E$3:$ED$130,MATCH(Tabulka!$AI41,Přehled_body!$A$3:$A$130,0),MATCH(Tabulka!M$2,Přehled_body!$E$1:$ED$1,0)),)))</f>
        <v>1</v>
      </c>
      <c r="N41" s="84">
        <f>IF(IFERROR(INDEX(Přehled_body!$E$3:$ED$130,MATCH(Tabulka!$AI41,Přehled_body!$A$3:$A$130,0),MATCH(Tabulka!N$2,Přehled_body!$E$1:$ED$1,0)),)="",,IF(IFERROR(INDEX(Přehled_body!$E$3:$ED$130,MATCH(Tabulka!$AI41,Přehled_body!$A$3:$A$130,0),MATCH(Tabulka!N$2,Přehled_body!$E$1:$ED$1,0)),)=0,0.00000000001,IFERROR(INDEX(Přehled_body!$E$3:$ED$130,MATCH(Tabulka!$AI41,Přehled_body!$A$3:$A$130,0),MATCH(Tabulka!N$2,Přehled_body!$E$1:$ED$1,0)),)))</f>
        <v>1</v>
      </c>
      <c r="O41" s="84">
        <f>IF(IFERROR(INDEX(Přehled_body!$E$3:$ED$130,MATCH(Tabulka!$AI41,Přehled_body!$A$3:$A$130,0),MATCH(Tabulka!O$2,Přehled_body!$E$1:$ED$1,0)),)="",,IF(IFERROR(INDEX(Přehled_body!$E$3:$ED$130,MATCH(Tabulka!$AI41,Přehled_body!$A$3:$A$130,0),MATCH(Tabulka!O$2,Přehled_body!$E$1:$ED$1,0)),)=0,0.00000000001,IFERROR(INDEX(Přehled_body!$E$3:$ED$130,MATCH(Tabulka!$AI41,Přehled_body!$A$3:$A$130,0),MATCH(Tabulka!O$2,Přehled_body!$E$1:$ED$1,0)),)))</f>
        <v>0</v>
      </c>
      <c r="P41" s="84">
        <f>IF(IFERROR(INDEX(Přehled_body!$E$3:$ED$130,MATCH(Tabulka!$AI41,Přehled_body!$A$3:$A$130,0),MATCH(Tabulka!P$2,Přehled_body!$E$1:$ED$1,0)),)="",,IF(IFERROR(INDEX(Přehled_body!$E$3:$ED$130,MATCH(Tabulka!$AI41,Přehled_body!$A$3:$A$130,0),MATCH(Tabulka!P$2,Přehled_body!$E$1:$ED$1,0)),)=0,0.00000000001,IFERROR(INDEX(Přehled_body!$E$3:$ED$130,MATCH(Tabulka!$AI41,Přehled_body!$A$3:$A$130,0),MATCH(Tabulka!P$2,Přehled_body!$E$1:$ED$1,0)),)))</f>
        <v>0</v>
      </c>
      <c r="Q41" s="84">
        <f>IF(IFERROR(INDEX(Přehled_body!$E$3:$ED$130,MATCH(Tabulka!$AI41,Přehled_body!$A$3:$A$130,0),MATCH(Tabulka!Q$2,Přehled_body!$E$1:$ED$1,0)),)="",,IF(IFERROR(INDEX(Přehled_body!$E$3:$ED$130,MATCH(Tabulka!$AI41,Přehled_body!$A$3:$A$130,0),MATCH(Tabulka!Q$2,Přehled_body!$E$1:$ED$1,0)),)=0,0.00000000001,IFERROR(INDEX(Přehled_body!$E$3:$ED$130,MATCH(Tabulka!$AI41,Přehled_body!$A$3:$A$130,0),MATCH(Tabulka!Q$2,Přehled_body!$E$1:$ED$1,0)),)))</f>
        <v>0</v>
      </c>
      <c r="R41" s="84">
        <f>IF(IFERROR(INDEX(Přehled_body!$E$3:$ED$130,MATCH(Tabulka!$AI41,Přehled_body!$A$3:$A$130,0),MATCH(Tabulka!R$2,Přehled_body!$E$1:$ED$1,0)),)="",,IF(IFERROR(INDEX(Přehled_body!$E$3:$ED$130,MATCH(Tabulka!$AI41,Přehled_body!$A$3:$A$130,0),MATCH(Tabulka!R$2,Přehled_body!$E$1:$ED$1,0)),)=0,0.00000000001,IFERROR(INDEX(Přehled_body!$E$3:$ED$130,MATCH(Tabulka!$AI41,Přehled_body!$A$3:$A$130,0),MATCH(Tabulka!R$2,Přehled_body!$E$1:$ED$1,0)),)))</f>
        <v>0</v>
      </c>
      <c r="S41" s="84">
        <f>IF(IFERROR(INDEX(Přehled_body!$E$3:$ED$130,MATCH(Tabulka!$AI41,Přehled_body!$A$3:$A$130,0),MATCH(Tabulka!S$2,Přehled_body!$E$1:$ED$1,0)),)="",,IF(IFERROR(INDEX(Přehled_body!$E$3:$ED$130,MATCH(Tabulka!$AI41,Přehled_body!$A$3:$A$130,0),MATCH(Tabulka!S$2,Přehled_body!$E$1:$ED$1,0)),)=0,0.00000000001,IFERROR(INDEX(Přehled_body!$E$3:$ED$130,MATCH(Tabulka!$AI41,Přehled_body!$A$3:$A$130,0),MATCH(Tabulka!S$2,Přehled_body!$E$1:$ED$1,0)),)))</f>
        <v>0</v>
      </c>
      <c r="T41" s="84">
        <f>IF(IFERROR(INDEX(Přehled_body!$E$3:$ED$130,MATCH(Tabulka!$AI41,Přehled_body!$A$3:$A$130,0),MATCH(Tabulka!T$2,Přehled_body!$E$1:$ED$1,0)),)="",,IF(IFERROR(INDEX(Přehled_body!$E$3:$ED$130,MATCH(Tabulka!$AI41,Přehled_body!$A$3:$A$130,0),MATCH(Tabulka!T$2,Přehled_body!$E$1:$ED$1,0)),)=0,0.00000000001,IFERROR(INDEX(Přehled_body!$E$3:$ED$130,MATCH(Tabulka!$AI41,Přehled_body!$A$3:$A$130,0),MATCH(Tabulka!T$2,Přehled_body!$E$1:$ED$1,0)),)))</f>
        <v>0</v>
      </c>
      <c r="U41" s="84">
        <f>IF(IFERROR(INDEX(Přehled_body!$E$3:$ED$130,MATCH(Tabulka!$AI41,Přehled_body!$A$3:$A$130,0),MATCH(Tabulka!U$2,Přehled_body!$E$1:$ED$1,0)),)="",,IF(IFERROR(INDEX(Přehled_body!$E$3:$ED$130,MATCH(Tabulka!$AI41,Přehled_body!$A$3:$A$130,0),MATCH(Tabulka!U$2,Přehled_body!$E$1:$ED$1,0)),)=0,0.00000000001,IFERROR(INDEX(Přehled_body!$E$3:$ED$130,MATCH(Tabulka!$AI41,Přehled_body!$A$3:$A$130,0),MATCH(Tabulka!U$2,Přehled_body!$E$1:$ED$1,0)),)))</f>
        <v>0</v>
      </c>
      <c r="V41" s="84">
        <f>IF(IFERROR(INDEX(Přehled_body!$E$3:$ED$130,MATCH(Tabulka!$AI41,Přehled_body!$A$3:$A$130,0),MATCH(Tabulka!V$2,Přehled_body!$E$1:$ED$1,0)),)="",,IF(IFERROR(INDEX(Přehled_body!$E$3:$ED$130,MATCH(Tabulka!$AI41,Přehled_body!$A$3:$A$130,0),MATCH(Tabulka!V$2,Přehled_body!$E$1:$ED$1,0)),)=0,0.00000000001,IFERROR(INDEX(Přehled_body!$E$3:$ED$130,MATCH(Tabulka!$AI41,Přehled_body!$A$3:$A$130,0),MATCH(Tabulka!V$2,Přehled_body!$E$1:$ED$1,0)),)))</f>
        <v>0</v>
      </c>
      <c r="W41" s="84">
        <f>IF(IFERROR(INDEX(Přehled_body!$E$3:$ED$130,MATCH(Tabulka!$AI41,Přehled_body!$A$3:$A$130,0),MATCH(Tabulka!W$2,Přehled_body!$E$1:$ED$1,0)),)="",,IF(IFERROR(INDEX(Přehled_body!$E$3:$ED$130,MATCH(Tabulka!$AI41,Přehled_body!$A$3:$A$130,0),MATCH(Tabulka!W$2,Přehled_body!$E$1:$ED$1,0)),)=0,0.00000000001,IFERROR(INDEX(Přehled_body!$E$3:$ED$130,MATCH(Tabulka!$AI41,Přehled_body!$A$3:$A$130,0),MATCH(Tabulka!W$2,Přehled_body!$E$1:$ED$1,0)),)))</f>
        <v>0</v>
      </c>
      <c r="X41" s="84">
        <f>IF(IFERROR(INDEX(Přehled_body!$E$3:$ED$130,MATCH(Tabulka!$AI41,Přehled_body!$A$3:$A$130,0),MATCH(Tabulka!X$2,Přehled_body!$E$1:$ED$1,0)),)="",,IF(IFERROR(INDEX(Přehled_body!$E$3:$ED$130,MATCH(Tabulka!$AI41,Přehled_body!$A$3:$A$130,0),MATCH(Tabulka!X$2,Přehled_body!$E$1:$ED$1,0)),)=0,0.00000000001,IFERROR(INDEX(Přehled_body!$E$3:$ED$130,MATCH(Tabulka!$AI41,Přehled_body!$A$3:$A$130,0),MATCH(Tabulka!X$2,Přehled_body!$E$1:$ED$1,0)),)))</f>
        <v>0</v>
      </c>
      <c r="Y41" s="84">
        <f>IF(IFERROR(INDEX(Přehled_body!$E$3:$ED$130,MATCH(Tabulka!$AI41,Přehled_body!$A$3:$A$130,0),MATCH(Tabulka!Y$2,Přehled_body!$E$1:$ED$1,0)),)="",,IF(IFERROR(INDEX(Přehled_body!$E$3:$ED$130,MATCH(Tabulka!$AI41,Přehled_body!$A$3:$A$130,0),MATCH(Tabulka!Y$2,Přehled_body!$E$1:$ED$1,0)),)=0,0.00000000001,IFERROR(INDEX(Přehled_body!$E$3:$ED$130,MATCH(Tabulka!$AI41,Přehled_body!$A$3:$A$130,0),MATCH(Tabulka!Y$2,Přehled_body!$E$1:$ED$1,0)),)))</f>
        <v>0</v>
      </c>
      <c r="Z41" s="84">
        <f>IF(IFERROR(INDEX(Přehled_body!$E$3:$ED$130,MATCH(Tabulka!$AI41,Přehled_body!$A$3:$A$130,0),MATCH(Tabulka!Z$2,Přehled_body!$E$1:$ED$1,0)),)="",,IF(IFERROR(INDEX(Přehled_body!$E$3:$ED$130,MATCH(Tabulka!$AI41,Přehled_body!$A$3:$A$130,0),MATCH(Tabulka!Z$2,Přehled_body!$E$1:$ED$1,0)),)=0,0.00000000001,IFERROR(INDEX(Přehled_body!$E$3:$ED$130,MATCH(Tabulka!$AI41,Přehled_body!$A$3:$A$130,0),MATCH(Tabulka!Z$2,Přehled_body!$E$1:$ED$1,0)),)))</f>
        <v>0</v>
      </c>
      <c r="AA41" s="84">
        <f>IF(IFERROR(INDEX(Přehled_body!$E$3:$ED$130,MATCH(Tabulka!$AI41,Přehled_body!$A$3:$A$130,0),MATCH(Tabulka!AA$2,Přehled_body!$E$1:$ED$1,0)),)="",,IF(IFERROR(INDEX(Přehled_body!$E$3:$ED$130,MATCH(Tabulka!$AI41,Přehled_body!$A$3:$A$130,0),MATCH(Tabulka!AA$2,Přehled_body!$E$1:$ED$1,0)),)=0,0.00000000001,IFERROR(INDEX(Přehled_body!$E$3:$ED$130,MATCH(Tabulka!$AI41,Přehled_body!$A$3:$A$130,0),MATCH(Tabulka!AA$2,Přehled_body!$E$1:$ED$1,0)),)))</f>
        <v>0</v>
      </c>
      <c r="AB41" s="84">
        <f>IF(IFERROR(INDEX(Přehled_body!$E$3:$ED$130,MATCH(Tabulka!$AI41,Přehled_body!$A$3:$A$130,0),MATCH(Tabulka!AB$2,Přehled_body!$E$1:$ED$1,0)),)="",,IF(IFERROR(INDEX(Přehled_body!$E$3:$ED$130,MATCH(Tabulka!$AI41,Přehled_body!$A$3:$A$130,0),MATCH(Tabulka!AB$2,Přehled_body!$E$1:$ED$1,0)),)=0,0.00000000001,IFERROR(INDEX(Přehled_body!$E$3:$ED$130,MATCH(Tabulka!$AI41,Přehled_body!$A$3:$A$130,0),MATCH(Tabulka!AB$2,Přehled_body!$E$1:$ED$1,0)),)))</f>
        <v>0</v>
      </c>
      <c r="AC41" s="84">
        <f>IF(IFERROR(INDEX(Přehled_body!$E$3:$ED$130,MATCH(Tabulka!$AI41,Přehled_body!$A$3:$A$130,0),MATCH(Tabulka!AC$2,Přehled_body!$E$1:$ED$1,0)),)="",,IF(IFERROR(INDEX(Přehled_body!$E$3:$ED$130,MATCH(Tabulka!$AI41,Přehled_body!$A$3:$A$130,0),MATCH(Tabulka!AC$2,Přehled_body!$E$1:$ED$1,0)),)=0,0.00000000001,IFERROR(INDEX(Přehled_body!$E$3:$ED$130,MATCH(Tabulka!$AI41,Přehled_body!$A$3:$A$130,0),MATCH(Tabulka!AC$2,Přehled_body!$E$1:$ED$1,0)),)))</f>
        <v>0</v>
      </c>
      <c r="AD41" s="84">
        <f>IF(IFERROR(INDEX(Přehled_body!$E$3:$ED$130,MATCH(Tabulka!$AI41,Přehled_body!$A$3:$A$130,0),MATCH(Tabulka!AD$2,Přehled_body!$E$1:$ED$1,0)),)="",,IF(IFERROR(INDEX(Přehled_body!$E$3:$ED$130,MATCH(Tabulka!$AI41,Přehled_body!$A$3:$A$130,0),MATCH(Tabulka!AD$2,Přehled_body!$E$1:$ED$1,0)),)=0,0.00000000001,IFERROR(INDEX(Přehled_body!$E$3:$ED$130,MATCH(Tabulka!$AI41,Přehled_body!$A$3:$A$130,0),MATCH(Tabulka!AD$2,Přehled_body!$E$1:$ED$1,0)),)))</f>
        <v>0</v>
      </c>
      <c r="AE41" s="85">
        <f>IF(SUM($D$39:$AD$43)&lt;1,-90000,SUM(D41:AD41))</f>
        <v>12.000000000029999</v>
      </c>
      <c r="AF41" s="72"/>
      <c r="AG41" s="8"/>
      <c r="AI41" t="str">
        <f>CONCATENATE($B$40," ",$B$41,C41)</f>
        <v>Adam ŠmídPlaceno panáků</v>
      </c>
    </row>
    <row r="42" spans="1:35" ht="13.8">
      <c r="A42" s="64"/>
      <c r="B42" s="91"/>
      <c r="C42" s="82" t="s">
        <v>25</v>
      </c>
      <c r="D42" s="83">
        <f>IF(IFERROR(INDEX(Přehled_body!$E$3:$ED$130,MATCH(Tabulka!$AI42,Přehled_body!$A$3:$A$130,0),MATCH(Tabulka!D$2,Přehled_body!$E$1:$ED$1,0)),)="",,IF(IFERROR(INDEX(Přehled_body!$E$3:$ED$130,MATCH(Tabulka!$AI42,Přehled_body!$A$3:$A$130,0),MATCH(Tabulka!D$2,Přehled_body!$E$1:$ED$1,0)),)=0,0.00000000001,IFERROR(INDEX(Přehled_body!$E$3:$ED$130,MATCH(Tabulka!$AI42,Přehled_body!$A$3:$A$130,0),MATCH(Tabulka!D$2,Přehled_body!$E$1:$ED$1,0)),)))</f>
        <v>1</v>
      </c>
      <c r="E42" s="84">
        <f>IF(IFERROR(INDEX(Přehled_body!$E$3:$ED$130,MATCH(Tabulka!$AI42,Přehled_body!$A$3:$A$130,0),MATCH(Tabulka!E$2,Přehled_body!$E$1:$ED$1,0)),)="",,IF(IFERROR(INDEX(Přehled_body!$E$3:$ED$130,MATCH(Tabulka!$AI42,Přehled_body!$A$3:$A$130,0),MATCH(Tabulka!E$2,Přehled_body!$E$1:$ED$1,0)),)=0,0.00000000001,IFERROR(INDEX(Přehled_body!$E$3:$ED$130,MATCH(Tabulka!$AI42,Přehled_body!$A$3:$A$130,0),MATCH(Tabulka!E$2,Přehled_body!$E$1:$ED$1,0)),)))</f>
        <v>1</v>
      </c>
      <c r="F42" s="84">
        <f>IF(IFERROR(INDEX(Přehled_body!$E$3:$ED$130,MATCH(Tabulka!$AI42,Přehled_body!$A$3:$A$130,0),MATCH(Tabulka!F$2,Přehled_body!$E$1:$ED$1,0)),)="",,IF(IFERROR(INDEX(Přehled_body!$E$3:$ED$130,MATCH(Tabulka!$AI42,Přehled_body!$A$3:$A$130,0),MATCH(Tabulka!F$2,Přehled_body!$E$1:$ED$1,0)),)=0,0.00000000001,IFERROR(INDEX(Přehled_body!$E$3:$ED$130,MATCH(Tabulka!$AI42,Přehled_body!$A$3:$A$130,0),MATCH(Tabulka!F$2,Přehled_body!$E$1:$ED$1,0)),)))</f>
        <v>9.9999999999999994E-12</v>
      </c>
      <c r="G42" s="84">
        <f>IF(IFERROR(INDEX(Přehled_body!$E$3:$ED$130,MATCH(Tabulka!$AI42,Přehled_body!$A$3:$A$130,0),MATCH(Tabulka!G$2,Přehled_body!$E$1:$ED$1,0)),)="",,IF(IFERROR(INDEX(Přehled_body!$E$3:$ED$130,MATCH(Tabulka!$AI42,Přehled_body!$A$3:$A$130,0),MATCH(Tabulka!G$2,Přehled_body!$E$1:$ED$1,0)),)=0,0.00000000001,IFERROR(INDEX(Přehled_body!$E$3:$ED$130,MATCH(Tabulka!$AI42,Přehled_body!$A$3:$A$130,0),MATCH(Tabulka!G$2,Přehled_body!$E$1:$ED$1,0)),)))</f>
        <v>0</v>
      </c>
      <c r="H42" s="84">
        <f>IF(IFERROR(INDEX(Přehled_body!$E$3:$ED$130,MATCH(Tabulka!$AI42,Přehled_body!$A$3:$A$130,0),MATCH(Tabulka!H$2,Přehled_body!$E$1:$ED$1,0)),)="",,IF(IFERROR(INDEX(Přehled_body!$E$3:$ED$130,MATCH(Tabulka!$AI42,Přehled_body!$A$3:$A$130,0),MATCH(Tabulka!H$2,Přehled_body!$E$1:$ED$1,0)),)=0,0.00000000001,IFERROR(INDEX(Přehled_body!$E$3:$ED$130,MATCH(Tabulka!$AI42,Přehled_body!$A$3:$A$130,0),MATCH(Tabulka!H$2,Přehled_body!$E$1:$ED$1,0)),)))</f>
        <v>1</v>
      </c>
      <c r="I42" s="84">
        <f>IF(IFERROR(INDEX(Přehled_body!$E$3:$ED$130,MATCH(Tabulka!$AI42,Přehled_body!$A$3:$A$130,0),MATCH(Tabulka!I$2,Přehled_body!$E$1:$ED$1,0)),)="",,IF(IFERROR(INDEX(Přehled_body!$E$3:$ED$130,MATCH(Tabulka!$AI42,Přehled_body!$A$3:$A$130,0),MATCH(Tabulka!I$2,Přehled_body!$E$1:$ED$1,0)),)=0,0.00000000001,IFERROR(INDEX(Přehled_body!$E$3:$ED$130,MATCH(Tabulka!$AI42,Přehled_body!$A$3:$A$130,0),MATCH(Tabulka!I$2,Přehled_body!$E$1:$ED$1,0)),)))</f>
        <v>1</v>
      </c>
      <c r="J42" s="84">
        <f>IF(IFERROR(INDEX(Přehled_body!$E$3:$ED$130,MATCH(Tabulka!$AI42,Přehled_body!$A$3:$A$130,0),MATCH(Tabulka!J$2,Přehled_body!$E$1:$ED$1,0)),)="",,IF(IFERROR(INDEX(Přehled_body!$E$3:$ED$130,MATCH(Tabulka!$AI42,Přehled_body!$A$3:$A$130,0),MATCH(Tabulka!J$2,Přehled_body!$E$1:$ED$1,0)),)=0,0.00000000001,IFERROR(INDEX(Přehled_body!$E$3:$ED$130,MATCH(Tabulka!$AI42,Přehled_body!$A$3:$A$130,0),MATCH(Tabulka!J$2,Přehled_body!$E$1:$ED$1,0)),)))</f>
        <v>9.9999999999999994E-12</v>
      </c>
      <c r="K42" s="84">
        <f>IF(IFERROR(INDEX(Přehled_body!$E$3:$ED$130,MATCH(Tabulka!$AI42,Přehled_body!$A$3:$A$130,0),MATCH(Tabulka!K$2,Přehled_body!$E$1:$ED$1,0)),)="",,IF(IFERROR(INDEX(Přehled_body!$E$3:$ED$130,MATCH(Tabulka!$AI42,Přehled_body!$A$3:$A$130,0),MATCH(Tabulka!K$2,Přehled_body!$E$1:$ED$1,0)),)=0,0.00000000001,IFERROR(INDEX(Přehled_body!$E$3:$ED$130,MATCH(Tabulka!$AI42,Přehled_body!$A$3:$A$130,0),MATCH(Tabulka!K$2,Přehled_body!$E$1:$ED$1,0)),)))</f>
        <v>9.9999999999999994E-12</v>
      </c>
      <c r="L42" s="84">
        <f>IF(IFERROR(INDEX(Přehled_body!$E$3:$ED$130,MATCH(Tabulka!$AI42,Přehled_body!$A$3:$A$130,0),MATCH(Tabulka!L$2,Přehled_body!$E$1:$ED$1,0)),)="",,IF(IFERROR(INDEX(Přehled_body!$E$3:$ED$130,MATCH(Tabulka!$AI42,Přehled_body!$A$3:$A$130,0),MATCH(Tabulka!L$2,Přehled_body!$E$1:$ED$1,0)),)=0,0.00000000001,IFERROR(INDEX(Přehled_body!$E$3:$ED$130,MATCH(Tabulka!$AI42,Přehled_body!$A$3:$A$130,0),MATCH(Tabulka!L$2,Přehled_body!$E$1:$ED$1,0)),)))</f>
        <v>0</v>
      </c>
      <c r="M42" s="84">
        <f>IF(IFERROR(INDEX(Přehled_body!$E$3:$ED$130,MATCH(Tabulka!$AI42,Přehled_body!$A$3:$A$130,0),MATCH(Tabulka!M$2,Přehled_body!$E$1:$ED$1,0)),)="",,IF(IFERROR(INDEX(Přehled_body!$E$3:$ED$130,MATCH(Tabulka!$AI42,Přehled_body!$A$3:$A$130,0),MATCH(Tabulka!M$2,Přehled_body!$E$1:$ED$1,0)),)=0,0.00000000001,IFERROR(INDEX(Přehled_body!$E$3:$ED$130,MATCH(Tabulka!$AI42,Přehled_body!$A$3:$A$130,0),MATCH(Tabulka!M$2,Přehled_body!$E$1:$ED$1,0)),)))</f>
        <v>9.9999999999999994E-12</v>
      </c>
      <c r="N42" s="84">
        <f>IF(IFERROR(INDEX(Přehled_body!$E$3:$ED$130,MATCH(Tabulka!$AI42,Přehled_body!$A$3:$A$130,0),MATCH(Tabulka!N$2,Přehled_body!$E$1:$ED$1,0)),)="",,IF(IFERROR(INDEX(Přehled_body!$E$3:$ED$130,MATCH(Tabulka!$AI42,Přehled_body!$A$3:$A$130,0),MATCH(Tabulka!N$2,Přehled_body!$E$1:$ED$1,0)),)=0,0.00000000001,IFERROR(INDEX(Přehled_body!$E$3:$ED$130,MATCH(Tabulka!$AI42,Přehled_body!$A$3:$A$130,0),MATCH(Tabulka!N$2,Přehled_body!$E$1:$ED$1,0)),)))</f>
        <v>1</v>
      </c>
      <c r="O42" s="84">
        <f>IF(IFERROR(INDEX(Přehled_body!$E$3:$ED$130,MATCH(Tabulka!$AI42,Přehled_body!$A$3:$A$130,0),MATCH(Tabulka!O$2,Přehled_body!$E$1:$ED$1,0)),)="",,IF(IFERROR(INDEX(Přehled_body!$E$3:$ED$130,MATCH(Tabulka!$AI42,Přehled_body!$A$3:$A$130,0),MATCH(Tabulka!O$2,Přehled_body!$E$1:$ED$1,0)),)=0,0.00000000001,IFERROR(INDEX(Přehled_body!$E$3:$ED$130,MATCH(Tabulka!$AI42,Přehled_body!$A$3:$A$130,0),MATCH(Tabulka!O$2,Přehled_body!$E$1:$ED$1,0)),)))</f>
        <v>0</v>
      </c>
      <c r="P42" s="84">
        <f>IF(IFERROR(INDEX(Přehled_body!$E$3:$ED$130,MATCH(Tabulka!$AI42,Přehled_body!$A$3:$A$130,0),MATCH(Tabulka!P$2,Přehled_body!$E$1:$ED$1,0)),)="",,IF(IFERROR(INDEX(Přehled_body!$E$3:$ED$130,MATCH(Tabulka!$AI42,Přehled_body!$A$3:$A$130,0),MATCH(Tabulka!P$2,Přehled_body!$E$1:$ED$1,0)),)=0,0.00000000001,IFERROR(INDEX(Přehled_body!$E$3:$ED$130,MATCH(Tabulka!$AI42,Přehled_body!$A$3:$A$130,0),MATCH(Tabulka!P$2,Přehled_body!$E$1:$ED$1,0)),)))</f>
        <v>0</v>
      </c>
      <c r="Q42" s="84">
        <f>IF(IFERROR(INDEX(Přehled_body!$E$3:$ED$130,MATCH(Tabulka!$AI42,Přehled_body!$A$3:$A$130,0),MATCH(Tabulka!Q$2,Přehled_body!$E$1:$ED$1,0)),)="",,IF(IFERROR(INDEX(Přehled_body!$E$3:$ED$130,MATCH(Tabulka!$AI42,Přehled_body!$A$3:$A$130,0),MATCH(Tabulka!Q$2,Přehled_body!$E$1:$ED$1,0)),)=0,0.00000000001,IFERROR(INDEX(Přehled_body!$E$3:$ED$130,MATCH(Tabulka!$AI42,Přehled_body!$A$3:$A$130,0),MATCH(Tabulka!Q$2,Přehled_body!$E$1:$ED$1,0)),)))</f>
        <v>0</v>
      </c>
      <c r="R42" s="84">
        <f>IF(IFERROR(INDEX(Přehled_body!$E$3:$ED$130,MATCH(Tabulka!$AI42,Přehled_body!$A$3:$A$130,0),MATCH(Tabulka!R$2,Přehled_body!$E$1:$ED$1,0)),)="",,IF(IFERROR(INDEX(Přehled_body!$E$3:$ED$130,MATCH(Tabulka!$AI42,Přehled_body!$A$3:$A$130,0),MATCH(Tabulka!R$2,Přehled_body!$E$1:$ED$1,0)),)=0,0.00000000001,IFERROR(INDEX(Přehled_body!$E$3:$ED$130,MATCH(Tabulka!$AI42,Přehled_body!$A$3:$A$130,0),MATCH(Tabulka!R$2,Přehled_body!$E$1:$ED$1,0)),)))</f>
        <v>0</v>
      </c>
      <c r="S42" s="84">
        <f>IF(IFERROR(INDEX(Přehled_body!$E$3:$ED$130,MATCH(Tabulka!$AI42,Přehled_body!$A$3:$A$130,0),MATCH(Tabulka!S$2,Přehled_body!$E$1:$ED$1,0)),)="",,IF(IFERROR(INDEX(Přehled_body!$E$3:$ED$130,MATCH(Tabulka!$AI42,Přehled_body!$A$3:$A$130,0),MATCH(Tabulka!S$2,Přehled_body!$E$1:$ED$1,0)),)=0,0.00000000001,IFERROR(INDEX(Přehled_body!$E$3:$ED$130,MATCH(Tabulka!$AI42,Přehled_body!$A$3:$A$130,0),MATCH(Tabulka!S$2,Přehled_body!$E$1:$ED$1,0)),)))</f>
        <v>0</v>
      </c>
      <c r="T42" s="84">
        <f>IF(IFERROR(INDEX(Přehled_body!$E$3:$ED$130,MATCH(Tabulka!$AI42,Přehled_body!$A$3:$A$130,0),MATCH(Tabulka!T$2,Přehled_body!$E$1:$ED$1,0)),)="",,IF(IFERROR(INDEX(Přehled_body!$E$3:$ED$130,MATCH(Tabulka!$AI42,Přehled_body!$A$3:$A$130,0),MATCH(Tabulka!T$2,Přehled_body!$E$1:$ED$1,0)),)=0,0.00000000001,IFERROR(INDEX(Přehled_body!$E$3:$ED$130,MATCH(Tabulka!$AI42,Přehled_body!$A$3:$A$130,0),MATCH(Tabulka!T$2,Přehled_body!$E$1:$ED$1,0)),)))</f>
        <v>0</v>
      </c>
      <c r="U42" s="84">
        <f>IF(IFERROR(INDEX(Přehled_body!$E$3:$ED$130,MATCH(Tabulka!$AI42,Přehled_body!$A$3:$A$130,0),MATCH(Tabulka!U$2,Přehled_body!$E$1:$ED$1,0)),)="",,IF(IFERROR(INDEX(Přehled_body!$E$3:$ED$130,MATCH(Tabulka!$AI42,Přehled_body!$A$3:$A$130,0),MATCH(Tabulka!U$2,Přehled_body!$E$1:$ED$1,0)),)=0,0.00000000001,IFERROR(INDEX(Přehled_body!$E$3:$ED$130,MATCH(Tabulka!$AI42,Přehled_body!$A$3:$A$130,0),MATCH(Tabulka!U$2,Přehled_body!$E$1:$ED$1,0)),)))</f>
        <v>0</v>
      </c>
      <c r="V42" s="84">
        <f>IF(IFERROR(INDEX(Přehled_body!$E$3:$ED$130,MATCH(Tabulka!$AI42,Přehled_body!$A$3:$A$130,0),MATCH(Tabulka!V$2,Přehled_body!$E$1:$ED$1,0)),)="",,IF(IFERROR(INDEX(Přehled_body!$E$3:$ED$130,MATCH(Tabulka!$AI42,Přehled_body!$A$3:$A$130,0),MATCH(Tabulka!V$2,Přehled_body!$E$1:$ED$1,0)),)=0,0.00000000001,IFERROR(INDEX(Přehled_body!$E$3:$ED$130,MATCH(Tabulka!$AI42,Přehled_body!$A$3:$A$130,0),MATCH(Tabulka!V$2,Přehled_body!$E$1:$ED$1,0)),)))</f>
        <v>0</v>
      </c>
      <c r="W42" s="84">
        <f>IF(IFERROR(INDEX(Přehled_body!$E$3:$ED$130,MATCH(Tabulka!$AI42,Přehled_body!$A$3:$A$130,0),MATCH(Tabulka!W$2,Přehled_body!$E$1:$ED$1,0)),)="",,IF(IFERROR(INDEX(Přehled_body!$E$3:$ED$130,MATCH(Tabulka!$AI42,Přehled_body!$A$3:$A$130,0),MATCH(Tabulka!W$2,Přehled_body!$E$1:$ED$1,0)),)=0,0.00000000001,IFERROR(INDEX(Přehled_body!$E$3:$ED$130,MATCH(Tabulka!$AI42,Přehled_body!$A$3:$A$130,0),MATCH(Tabulka!W$2,Přehled_body!$E$1:$ED$1,0)),)))</f>
        <v>0</v>
      </c>
      <c r="X42" s="84">
        <f>IF(IFERROR(INDEX(Přehled_body!$E$3:$ED$130,MATCH(Tabulka!$AI42,Přehled_body!$A$3:$A$130,0),MATCH(Tabulka!X$2,Přehled_body!$E$1:$ED$1,0)),)="",,IF(IFERROR(INDEX(Přehled_body!$E$3:$ED$130,MATCH(Tabulka!$AI42,Přehled_body!$A$3:$A$130,0),MATCH(Tabulka!X$2,Přehled_body!$E$1:$ED$1,0)),)=0,0.00000000001,IFERROR(INDEX(Přehled_body!$E$3:$ED$130,MATCH(Tabulka!$AI42,Přehled_body!$A$3:$A$130,0),MATCH(Tabulka!X$2,Přehled_body!$E$1:$ED$1,0)),)))</f>
        <v>0</v>
      </c>
      <c r="Y42" s="84">
        <f>IF(IFERROR(INDEX(Přehled_body!$E$3:$ED$130,MATCH(Tabulka!$AI42,Přehled_body!$A$3:$A$130,0),MATCH(Tabulka!Y$2,Přehled_body!$E$1:$ED$1,0)),)="",,IF(IFERROR(INDEX(Přehled_body!$E$3:$ED$130,MATCH(Tabulka!$AI42,Přehled_body!$A$3:$A$130,0),MATCH(Tabulka!Y$2,Přehled_body!$E$1:$ED$1,0)),)=0,0.00000000001,IFERROR(INDEX(Přehled_body!$E$3:$ED$130,MATCH(Tabulka!$AI42,Přehled_body!$A$3:$A$130,0),MATCH(Tabulka!Y$2,Přehled_body!$E$1:$ED$1,0)),)))</f>
        <v>0</v>
      </c>
      <c r="Z42" s="84">
        <f>IF(IFERROR(INDEX(Přehled_body!$E$3:$ED$130,MATCH(Tabulka!$AI42,Přehled_body!$A$3:$A$130,0),MATCH(Tabulka!Z$2,Přehled_body!$E$1:$ED$1,0)),)="",,IF(IFERROR(INDEX(Přehled_body!$E$3:$ED$130,MATCH(Tabulka!$AI42,Přehled_body!$A$3:$A$130,0),MATCH(Tabulka!Z$2,Přehled_body!$E$1:$ED$1,0)),)=0,0.00000000001,IFERROR(INDEX(Přehled_body!$E$3:$ED$130,MATCH(Tabulka!$AI42,Přehled_body!$A$3:$A$130,0),MATCH(Tabulka!Z$2,Přehled_body!$E$1:$ED$1,0)),)))</f>
        <v>0</v>
      </c>
      <c r="AA42" s="84">
        <f>IF(IFERROR(INDEX(Přehled_body!$E$3:$ED$130,MATCH(Tabulka!$AI42,Přehled_body!$A$3:$A$130,0),MATCH(Tabulka!AA$2,Přehled_body!$E$1:$ED$1,0)),)="",,IF(IFERROR(INDEX(Přehled_body!$E$3:$ED$130,MATCH(Tabulka!$AI42,Přehled_body!$A$3:$A$130,0),MATCH(Tabulka!AA$2,Přehled_body!$E$1:$ED$1,0)),)=0,0.00000000001,IFERROR(INDEX(Přehled_body!$E$3:$ED$130,MATCH(Tabulka!$AI42,Přehled_body!$A$3:$A$130,0),MATCH(Tabulka!AA$2,Přehled_body!$E$1:$ED$1,0)),)))</f>
        <v>0</v>
      </c>
      <c r="AB42" s="84">
        <f>IF(IFERROR(INDEX(Přehled_body!$E$3:$ED$130,MATCH(Tabulka!$AI42,Přehled_body!$A$3:$A$130,0),MATCH(Tabulka!AB$2,Přehled_body!$E$1:$ED$1,0)),)="",,IF(IFERROR(INDEX(Přehled_body!$E$3:$ED$130,MATCH(Tabulka!$AI42,Přehled_body!$A$3:$A$130,0),MATCH(Tabulka!AB$2,Přehled_body!$E$1:$ED$1,0)),)=0,0.00000000001,IFERROR(INDEX(Přehled_body!$E$3:$ED$130,MATCH(Tabulka!$AI42,Přehled_body!$A$3:$A$130,0),MATCH(Tabulka!AB$2,Přehled_body!$E$1:$ED$1,0)),)))</f>
        <v>0</v>
      </c>
      <c r="AC42" s="84">
        <f>IF(IFERROR(INDEX(Přehled_body!$E$3:$ED$130,MATCH(Tabulka!$AI42,Přehled_body!$A$3:$A$130,0),MATCH(Tabulka!AC$2,Přehled_body!$E$1:$ED$1,0)),)="",,IF(IFERROR(INDEX(Přehled_body!$E$3:$ED$130,MATCH(Tabulka!$AI42,Přehled_body!$A$3:$A$130,0),MATCH(Tabulka!AC$2,Přehled_body!$E$1:$ED$1,0)),)=0,0.00000000001,IFERROR(INDEX(Přehled_body!$E$3:$ED$130,MATCH(Tabulka!$AI42,Přehled_body!$A$3:$A$130,0),MATCH(Tabulka!AC$2,Přehled_body!$E$1:$ED$1,0)),)))</f>
        <v>0</v>
      </c>
      <c r="AD42" s="84">
        <f>IF(IFERROR(INDEX(Přehled_body!$E$3:$ED$130,MATCH(Tabulka!$AI42,Přehled_body!$A$3:$A$130,0),MATCH(Tabulka!AD$2,Přehled_body!$E$1:$ED$1,0)),)="",,IF(IFERROR(INDEX(Přehled_body!$E$3:$ED$130,MATCH(Tabulka!$AI42,Přehled_body!$A$3:$A$130,0),MATCH(Tabulka!AD$2,Přehled_body!$E$1:$ED$1,0)),)=0,0.00000000001,IFERROR(INDEX(Přehled_body!$E$3:$ED$130,MATCH(Tabulka!$AI42,Přehled_body!$A$3:$A$130,0),MATCH(Tabulka!AD$2,Přehled_body!$E$1:$ED$1,0)),)))</f>
        <v>0</v>
      </c>
      <c r="AE42" s="85">
        <f>IF(SUM($D$39:$AD$43)&lt;1,-90000,SUM(D42:AD42))</f>
        <v>5.00000000004</v>
      </c>
      <c r="AF42" s="72"/>
      <c r="AG42" s="8"/>
      <c r="AI42" t="str">
        <f>CONCATENATE($B$40," ",$B$41,C42)</f>
        <v>Adam ŠmídPřehozy</v>
      </c>
    </row>
    <row r="43" spans="1:35" ht="14.4" thickBot="1">
      <c r="A43" s="64"/>
      <c r="B43" s="91"/>
      <c r="C43" s="86" t="s">
        <v>37</v>
      </c>
      <c r="D43" s="87">
        <f>IF(IFERROR(INDEX(Přehled_body!$E$3:$ED$130,MATCH(Tabulka!$AI43,Přehled_body!$A$3:$A$130,0),MATCH(Tabulka!D$2,Přehled_body!$E$1:$ED$1,0)),)="",,IF(IFERROR(INDEX(Přehled_body!$E$3:$ED$130,MATCH(Tabulka!$AI43,Přehled_body!$A$3:$A$130,0),MATCH(Tabulka!D$2,Přehled_body!$E$1:$ED$1,0)),)=0,0.00000000001,IFERROR(INDEX(Přehled_body!$E$3:$ED$130,MATCH(Tabulka!$AI43,Přehled_body!$A$3:$A$130,0),MATCH(Tabulka!D$2,Přehled_body!$E$1:$ED$1,0)),)))</f>
        <v>4</v>
      </c>
      <c r="E43" s="88">
        <f>IF(IFERROR(INDEX(Přehled_body!$E$3:$ED$130,MATCH(Tabulka!$AI43,Přehled_body!$A$3:$A$130,0),MATCH(Tabulka!E$2,Přehled_body!$E$1:$ED$1,0)),)="",,IF(IFERROR(INDEX(Přehled_body!$E$3:$ED$130,MATCH(Tabulka!$AI43,Přehled_body!$A$3:$A$130,0),MATCH(Tabulka!E$2,Přehled_body!$E$1:$ED$1,0)),)=0,0.00000000001,IFERROR(INDEX(Přehled_body!$E$3:$ED$130,MATCH(Tabulka!$AI43,Přehled_body!$A$3:$A$130,0),MATCH(Tabulka!E$2,Přehled_body!$E$1:$ED$1,0)),)))</f>
        <v>4</v>
      </c>
      <c r="F43" s="88">
        <f>IF(IFERROR(INDEX(Přehled_body!$E$3:$ED$130,MATCH(Tabulka!$AI43,Přehled_body!$A$3:$A$130,0),MATCH(Tabulka!F$2,Přehled_body!$E$1:$ED$1,0)),)="",,IF(IFERROR(INDEX(Přehled_body!$E$3:$ED$130,MATCH(Tabulka!$AI43,Přehled_body!$A$3:$A$130,0),MATCH(Tabulka!F$2,Přehled_body!$E$1:$ED$1,0)),)=0,0.00000000001,IFERROR(INDEX(Přehled_body!$E$3:$ED$130,MATCH(Tabulka!$AI43,Přehled_body!$A$3:$A$130,0),MATCH(Tabulka!F$2,Přehled_body!$E$1:$ED$1,0)),)))</f>
        <v>4</v>
      </c>
      <c r="G43" s="88">
        <f>IF(IFERROR(INDEX(Přehled_body!$E$3:$ED$130,MATCH(Tabulka!$AI43,Přehled_body!$A$3:$A$130,0),MATCH(Tabulka!G$2,Přehled_body!$E$1:$ED$1,0)),)="",,IF(IFERROR(INDEX(Přehled_body!$E$3:$ED$130,MATCH(Tabulka!$AI43,Přehled_body!$A$3:$A$130,0),MATCH(Tabulka!G$2,Přehled_body!$E$1:$ED$1,0)),)=0,0.00000000001,IFERROR(INDEX(Přehled_body!$E$3:$ED$130,MATCH(Tabulka!$AI43,Přehled_body!$A$3:$A$130,0),MATCH(Tabulka!G$2,Přehled_body!$E$1:$ED$1,0)),)))</f>
        <v>0</v>
      </c>
      <c r="H43" s="88">
        <f>IF(IFERROR(INDEX(Přehled_body!$E$3:$ED$130,MATCH(Tabulka!$AI43,Přehled_body!$A$3:$A$130,0),MATCH(Tabulka!H$2,Přehled_body!$E$1:$ED$1,0)),)="",,IF(IFERROR(INDEX(Přehled_body!$E$3:$ED$130,MATCH(Tabulka!$AI43,Přehled_body!$A$3:$A$130,0),MATCH(Tabulka!H$2,Přehled_body!$E$1:$ED$1,0)),)=0,0.00000000001,IFERROR(INDEX(Přehled_body!$E$3:$ED$130,MATCH(Tabulka!$AI43,Přehled_body!$A$3:$A$130,0),MATCH(Tabulka!H$2,Přehled_body!$E$1:$ED$1,0)),)))</f>
        <v>3</v>
      </c>
      <c r="I43" s="88">
        <f>IF(IFERROR(INDEX(Přehled_body!$E$3:$ED$130,MATCH(Tabulka!$AI43,Přehled_body!$A$3:$A$130,0),MATCH(Tabulka!I$2,Přehled_body!$E$1:$ED$1,0)),)="",,IF(IFERROR(INDEX(Přehled_body!$E$3:$ED$130,MATCH(Tabulka!$AI43,Přehled_body!$A$3:$A$130,0),MATCH(Tabulka!I$2,Přehled_body!$E$1:$ED$1,0)),)=0,0.00000000001,IFERROR(INDEX(Přehled_body!$E$3:$ED$130,MATCH(Tabulka!$AI43,Přehled_body!$A$3:$A$130,0),MATCH(Tabulka!I$2,Přehled_body!$E$1:$ED$1,0)),)))</f>
        <v>1</v>
      </c>
      <c r="J43" s="88">
        <f>IF(IFERROR(INDEX(Přehled_body!$E$3:$ED$130,MATCH(Tabulka!$AI43,Přehled_body!$A$3:$A$130,0),MATCH(Tabulka!J$2,Přehled_body!$E$1:$ED$1,0)),)="",,IF(IFERROR(INDEX(Přehled_body!$E$3:$ED$130,MATCH(Tabulka!$AI43,Přehled_body!$A$3:$A$130,0),MATCH(Tabulka!J$2,Přehled_body!$E$1:$ED$1,0)),)=0,0.00000000001,IFERROR(INDEX(Přehled_body!$E$3:$ED$130,MATCH(Tabulka!$AI43,Přehled_body!$A$3:$A$130,0),MATCH(Tabulka!J$2,Přehled_body!$E$1:$ED$1,0)),)))</f>
        <v>3</v>
      </c>
      <c r="K43" s="88">
        <f>IF(IFERROR(INDEX(Přehled_body!$E$3:$ED$130,MATCH(Tabulka!$AI43,Přehled_body!$A$3:$A$130,0),MATCH(Tabulka!K$2,Přehled_body!$E$1:$ED$1,0)),)="",,IF(IFERROR(INDEX(Přehled_body!$E$3:$ED$130,MATCH(Tabulka!$AI43,Přehled_body!$A$3:$A$130,0),MATCH(Tabulka!K$2,Přehled_body!$E$1:$ED$1,0)),)=0,0.00000000001,IFERROR(INDEX(Přehled_body!$E$3:$ED$130,MATCH(Tabulka!$AI43,Přehled_body!$A$3:$A$130,0),MATCH(Tabulka!K$2,Přehled_body!$E$1:$ED$1,0)),)))</f>
        <v>3</v>
      </c>
      <c r="L43" s="88">
        <f>IF(IFERROR(INDEX(Přehled_body!$E$3:$ED$130,MATCH(Tabulka!$AI43,Přehled_body!$A$3:$A$130,0),MATCH(Tabulka!L$2,Přehled_body!$E$1:$ED$1,0)),)="",,IF(IFERROR(INDEX(Přehled_body!$E$3:$ED$130,MATCH(Tabulka!$AI43,Přehled_body!$A$3:$A$130,0),MATCH(Tabulka!L$2,Přehled_body!$E$1:$ED$1,0)),)=0,0.00000000001,IFERROR(INDEX(Přehled_body!$E$3:$ED$130,MATCH(Tabulka!$AI43,Přehled_body!$A$3:$A$130,0),MATCH(Tabulka!L$2,Přehled_body!$E$1:$ED$1,0)),)))</f>
        <v>0</v>
      </c>
      <c r="M43" s="88">
        <f>IF(IFERROR(INDEX(Přehled_body!$E$3:$ED$130,MATCH(Tabulka!$AI43,Přehled_body!$A$3:$A$130,0),MATCH(Tabulka!M$2,Přehled_body!$E$1:$ED$1,0)),)="",,IF(IFERROR(INDEX(Přehled_body!$E$3:$ED$130,MATCH(Tabulka!$AI43,Přehled_body!$A$3:$A$130,0),MATCH(Tabulka!M$2,Přehled_body!$E$1:$ED$1,0)),)=0,0.00000000001,IFERROR(INDEX(Přehled_body!$E$3:$ED$130,MATCH(Tabulka!$AI43,Přehled_body!$A$3:$A$130,0),MATCH(Tabulka!M$2,Přehled_body!$E$1:$ED$1,0)),)))</f>
        <v>4</v>
      </c>
      <c r="N43" s="88">
        <f>IF(IFERROR(INDEX(Přehled_body!$E$3:$ED$130,MATCH(Tabulka!$AI43,Přehled_body!$A$3:$A$130,0),MATCH(Tabulka!N$2,Přehled_body!$E$1:$ED$1,0)),)="",,IF(IFERROR(INDEX(Přehled_body!$E$3:$ED$130,MATCH(Tabulka!$AI43,Přehled_body!$A$3:$A$130,0),MATCH(Tabulka!N$2,Přehled_body!$E$1:$ED$1,0)),)=0,0.00000000001,IFERROR(INDEX(Přehled_body!$E$3:$ED$130,MATCH(Tabulka!$AI43,Přehled_body!$A$3:$A$130,0),MATCH(Tabulka!N$2,Přehled_body!$E$1:$ED$1,0)),)))</f>
        <v>3</v>
      </c>
      <c r="O43" s="88">
        <f>IF(IFERROR(INDEX(Přehled_body!$E$3:$ED$130,MATCH(Tabulka!$AI43,Přehled_body!$A$3:$A$130,0),MATCH(Tabulka!O$2,Přehled_body!$E$1:$ED$1,0)),)="",,IF(IFERROR(INDEX(Přehled_body!$E$3:$ED$130,MATCH(Tabulka!$AI43,Přehled_body!$A$3:$A$130,0),MATCH(Tabulka!O$2,Přehled_body!$E$1:$ED$1,0)),)=0,0.00000000001,IFERROR(INDEX(Přehled_body!$E$3:$ED$130,MATCH(Tabulka!$AI43,Přehled_body!$A$3:$A$130,0),MATCH(Tabulka!O$2,Přehled_body!$E$1:$ED$1,0)),)))</f>
        <v>0</v>
      </c>
      <c r="P43" s="88">
        <f>IF(IFERROR(INDEX(Přehled_body!$E$3:$ED$130,MATCH(Tabulka!$AI43,Přehled_body!$A$3:$A$130,0),MATCH(Tabulka!P$2,Přehled_body!$E$1:$ED$1,0)),)="",,IF(IFERROR(INDEX(Přehled_body!$E$3:$ED$130,MATCH(Tabulka!$AI43,Přehled_body!$A$3:$A$130,0),MATCH(Tabulka!P$2,Přehled_body!$E$1:$ED$1,0)),)=0,0.00000000001,IFERROR(INDEX(Přehled_body!$E$3:$ED$130,MATCH(Tabulka!$AI43,Přehled_body!$A$3:$A$130,0),MATCH(Tabulka!P$2,Přehled_body!$E$1:$ED$1,0)),)))</f>
        <v>0</v>
      </c>
      <c r="Q43" s="88">
        <f>IF(IFERROR(INDEX(Přehled_body!$E$3:$ED$130,MATCH(Tabulka!$AI43,Přehled_body!$A$3:$A$130,0),MATCH(Tabulka!Q$2,Přehled_body!$E$1:$ED$1,0)),)="",,IF(IFERROR(INDEX(Přehled_body!$E$3:$ED$130,MATCH(Tabulka!$AI43,Přehled_body!$A$3:$A$130,0),MATCH(Tabulka!Q$2,Přehled_body!$E$1:$ED$1,0)),)=0,0.00000000001,IFERROR(INDEX(Přehled_body!$E$3:$ED$130,MATCH(Tabulka!$AI43,Přehled_body!$A$3:$A$130,0),MATCH(Tabulka!Q$2,Přehled_body!$E$1:$ED$1,0)),)))</f>
        <v>0</v>
      </c>
      <c r="R43" s="88">
        <f>IF(IFERROR(INDEX(Přehled_body!$E$3:$ED$130,MATCH(Tabulka!$AI43,Přehled_body!$A$3:$A$130,0),MATCH(Tabulka!R$2,Přehled_body!$E$1:$ED$1,0)),)="",,IF(IFERROR(INDEX(Přehled_body!$E$3:$ED$130,MATCH(Tabulka!$AI43,Přehled_body!$A$3:$A$130,0),MATCH(Tabulka!R$2,Přehled_body!$E$1:$ED$1,0)),)=0,0.00000000001,IFERROR(INDEX(Přehled_body!$E$3:$ED$130,MATCH(Tabulka!$AI43,Přehled_body!$A$3:$A$130,0),MATCH(Tabulka!R$2,Přehled_body!$E$1:$ED$1,0)),)))</f>
        <v>0</v>
      </c>
      <c r="S43" s="88">
        <f>IF(IFERROR(INDEX(Přehled_body!$E$3:$ED$130,MATCH(Tabulka!$AI43,Přehled_body!$A$3:$A$130,0),MATCH(Tabulka!S$2,Přehled_body!$E$1:$ED$1,0)),)="",,IF(IFERROR(INDEX(Přehled_body!$E$3:$ED$130,MATCH(Tabulka!$AI43,Přehled_body!$A$3:$A$130,0),MATCH(Tabulka!S$2,Přehled_body!$E$1:$ED$1,0)),)=0,0.00000000001,IFERROR(INDEX(Přehled_body!$E$3:$ED$130,MATCH(Tabulka!$AI43,Přehled_body!$A$3:$A$130,0),MATCH(Tabulka!S$2,Přehled_body!$E$1:$ED$1,0)),)))</f>
        <v>0</v>
      </c>
      <c r="T43" s="88">
        <f>IF(IFERROR(INDEX(Přehled_body!$E$3:$ED$130,MATCH(Tabulka!$AI43,Přehled_body!$A$3:$A$130,0),MATCH(Tabulka!T$2,Přehled_body!$E$1:$ED$1,0)),)="",,IF(IFERROR(INDEX(Přehled_body!$E$3:$ED$130,MATCH(Tabulka!$AI43,Přehled_body!$A$3:$A$130,0),MATCH(Tabulka!T$2,Přehled_body!$E$1:$ED$1,0)),)=0,0.00000000001,IFERROR(INDEX(Přehled_body!$E$3:$ED$130,MATCH(Tabulka!$AI43,Přehled_body!$A$3:$A$130,0),MATCH(Tabulka!T$2,Přehled_body!$E$1:$ED$1,0)),)))</f>
        <v>0</v>
      </c>
      <c r="U43" s="88">
        <f>IF(IFERROR(INDEX(Přehled_body!$E$3:$ED$130,MATCH(Tabulka!$AI43,Přehled_body!$A$3:$A$130,0),MATCH(Tabulka!U$2,Přehled_body!$E$1:$ED$1,0)),)="",,IF(IFERROR(INDEX(Přehled_body!$E$3:$ED$130,MATCH(Tabulka!$AI43,Přehled_body!$A$3:$A$130,0),MATCH(Tabulka!U$2,Přehled_body!$E$1:$ED$1,0)),)=0,0.00000000001,IFERROR(INDEX(Přehled_body!$E$3:$ED$130,MATCH(Tabulka!$AI43,Přehled_body!$A$3:$A$130,0),MATCH(Tabulka!U$2,Přehled_body!$E$1:$ED$1,0)),)))</f>
        <v>0</v>
      </c>
      <c r="V43" s="88">
        <f>IF(IFERROR(INDEX(Přehled_body!$E$3:$ED$130,MATCH(Tabulka!$AI43,Přehled_body!$A$3:$A$130,0),MATCH(Tabulka!V$2,Přehled_body!$E$1:$ED$1,0)),)="",,IF(IFERROR(INDEX(Přehled_body!$E$3:$ED$130,MATCH(Tabulka!$AI43,Přehled_body!$A$3:$A$130,0),MATCH(Tabulka!V$2,Přehled_body!$E$1:$ED$1,0)),)=0,0.00000000001,IFERROR(INDEX(Přehled_body!$E$3:$ED$130,MATCH(Tabulka!$AI43,Přehled_body!$A$3:$A$130,0),MATCH(Tabulka!V$2,Přehled_body!$E$1:$ED$1,0)),)))</f>
        <v>0</v>
      </c>
      <c r="W43" s="88">
        <f>IF(IFERROR(INDEX(Přehled_body!$E$3:$ED$130,MATCH(Tabulka!$AI43,Přehled_body!$A$3:$A$130,0),MATCH(Tabulka!W$2,Přehled_body!$E$1:$ED$1,0)),)="",,IF(IFERROR(INDEX(Přehled_body!$E$3:$ED$130,MATCH(Tabulka!$AI43,Přehled_body!$A$3:$A$130,0),MATCH(Tabulka!W$2,Přehled_body!$E$1:$ED$1,0)),)=0,0.00000000001,IFERROR(INDEX(Přehled_body!$E$3:$ED$130,MATCH(Tabulka!$AI43,Přehled_body!$A$3:$A$130,0),MATCH(Tabulka!W$2,Přehled_body!$E$1:$ED$1,0)),)))</f>
        <v>0</v>
      </c>
      <c r="X43" s="88">
        <f>IF(IFERROR(INDEX(Přehled_body!$E$3:$ED$130,MATCH(Tabulka!$AI43,Přehled_body!$A$3:$A$130,0),MATCH(Tabulka!X$2,Přehled_body!$E$1:$ED$1,0)),)="",,IF(IFERROR(INDEX(Přehled_body!$E$3:$ED$130,MATCH(Tabulka!$AI43,Přehled_body!$A$3:$A$130,0),MATCH(Tabulka!X$2,Přehled_body!$E$1:$ED$1,0)),)=0,0.00000000001,IFERROR(INDEX(Přehled_body!$E$3:$ED$130,MATCH(Tabulka!$AI43,Přehled_body!$A$3:$A$130,0),MATCH(Tabulka!X$2,Přehled_body!$E$1:$ED$1,0)),)))</f>
        <v>0</v>
      </c>
      <c r="Y43" s="88">
        <f>IF(IFERROR(INDEX(Přehled_body!$E$3:$ED$130,MATCH(Tabulka!$AI43,Přehled_body!$A$3:$A$130,0),MATCH(Tabulka!Y$2,Přehled_body!$E$1:$ED$1,0)),)="",,IF(IFERROR(INDEX(Přehled_body!$E$3:$ED$130,MATCH(Tabulka!$AI43,Přehled_body!$A$3:$A$130,0),MATCH(Tabulka!Y$2,Přehled_body!$E$1:$ED$1,0)),)=0,0.00000000001,IFERROR(INDEX(Přehled_body!$E$3:$ED$130,MATCH(Tabulka!$AI43,Přehled_body!$A$3:$A$130,0),MATCH(Tabulka!Y$2,Přehled_body!$E$1:$ED$1,0)),)))</f>
        <v>0</v>
      </c>
      <c r="Z43" s="88">
        <f>IF(IFERROR(INDEX(Přehled_body!$E$3:$ED$130,MATCH(Tabulka!$AI43,Přehled_body!$A$3:$A$130,0),MATCH(Tabulka!Z$2,Přehled_body!$E$1:$ED$1,0)),)="",,IF(IFERROR(INDEX(Přehled_body!$E$3:$ED$130,MATCH(Tabulka!$AI43,Přehled_body!$A$3:$A$130,0),MATCH(Tabulka!Z$2,Přehled_body!$E$1:$ED$1,0)),)=0,0.00000000001,IFERROR(INDEX(Přehled_body!$E$3:$ED$130,MATCH(Tabulka!$AI43,Přehled_body!$A$3:$A$130,0),MATCH(Tabulka!Z$2,Přehled_body!$E$1:$ED$1,0)),)))</f>
        <v>0</v>
      </c>
      <c r="AA43" s="88">
        <f>IF(IFERROR(INDEX(Přehled_body!$E$3:$ED$130,MATCH(Tabulka!$AI43,Přehled_body!$A$3:$A$130,0),MATCH(Tabulka!AA$2,Přehled_body!$E$1:$ED$1,0)),)="",,IF(IFERROR(INDEX(Přehled_body!$E$3:$ED$130,MATCH(Tabulka!$AI43,Přehled_body!$A$3:$A$130,0),MATCH(Tabulka!AA$2,Přehled_body!$E$1:$ED$1,0)),)=0,0.00000000001,IFERROR(INDEX(Přehled_body!$E$3:$ED$130,MATCH(Tabulka!$AI43,Přehled_body!$A$3:$A$130,0),MATCH(Tabulka!AA$2,Přehled_body!$E$1:$ED$1,0)),)))</f>
        <v>0</v>
      </c>
      <c r="AB43" s="88">
        <f>IF(IFERROR(INDEX(Přehled_body!$E$3:$ED$130,MATCH(Tabulka!$AI43,Přehled_body!$A$3:$A$130,0),MATCH(Tabulka!AB$2,Přehled_body!$E$1:$ED$1,0)),)="",,IF(IFERROR(INDEX(Přehled_body!$E$3:$ED$130,MATCH(Tabulka!$AI43,Přehled_body!$A$3:$A$130,0),MATCH(Tabulka!AB$2,Přehled_body!$E$1:$ED$1,0)),)=0,0.00000000001,IFERROR(INDEX(Přehled_body!$E$3:$ED$130,MATCH(Tabulka!$AI43,Přehled_body!$A$3:$A$130,0),MATCH(Tabulka!AB$2,Přehled_body!$E$1:$ED$1,0)),)))</f>
        <v>0</v>
      </c>
      <c r="AC43" s="88">
        <f>IF(IFERROR(INDEX(Přehled_body!$E$3:$ED$130,MATCH(Tabulka!$AI43,Přehled_body!$A$3:$A$130,0),MATCH(Tabulka!AC$2,Přehled_body!$E$1:$ED$1,0)),)="",,IF(IFERROR(INDEX(Přehled_body!$E$3:$ED$130,MATCH(Tabulka!$AI43,Přehled_body!$A$3:$A$130,0),MATCH(Tabulka!AC$2,Přehled_body!$E$1:$ED$1,0)),)=0,0.00000000001,IFERROR(INDEX(Přehled_body!$E$3:$ED$130,MATCH(Tabulka!$AI43,Přehled_body!$A$3:$A$130,0),MATCH(Tabulka!AC$2,Přehled_body!$E$1:$ED$1,0)),)))</f>
        <v>0</v>
      </c>
      <c r="AD43" s="88">
        <f>IF(IFERROR(INDEX(Přehled_body!$E$3:$ED$130,MATCH(Tabulka!$AI43,Přehled_body!$A$3:$A$130,0),MATCH(Tabulka!AD$2,Přehled_body!$E$1:$ED$1,0)),)="",,IF(IFERROR(INDEX(Přehled_body!$E$3:$ED$130,MATCH(Tabulka!$AI43,Přehled_body!$A$3:$A$130,0),MATCH(Tabulka!AD$2,Přehled_body!$E$1:$ED$1,0)),)=0,0.00000000001,IFERROR(INDEX(Přehled_body!$E$3:$ED$130,MATCH(Tabulka!$AI43,Přehled_body!$A$3:$A$130,0),MATCH(Tabulka!AD$2,Přehled_body!$E$1:$ED$1,0)),)))</f>
        <v>0</v>
      </c>
      <c r="AE43" s="89">
        <f>IF(SUM($D$39:$AD$43)&lt;1,-90000,SUM(D43:AD43))</f>
        <v>29</v>
      </c>
      <c r="AF43" s="67"/>
      <c r="AG43" s="8"/>
      <c r="AI43" t="str">
        <f>CONCATENATE($B$40," ",$B$41,C43)</f>
        <v>Adam ŠmídPoč. kol</v>
      </c>
    </row>
    <row r="44" spans="1:35" ht="14.4" thickTop="1">
      <c r="A44" s="64"/>
      <c r="B44" s="65"/>
      <c r="C44" s="70" t="s">
        <v>23</v>
      </c>
      <c r="D44" s="138">
        <f>IF(IFERROR(INDEX(Přehled_body!$E$3:$ED$130,MATCH(Tabulka!$AI44,Přehled_body!$A$3:$A$130,0),MATCH(Tabulka!D$2,Přehled_body!$E$1:$ED$1,0)),)="",,IF(IFERROR(INDEX(Přehled_body!$E$3:$ED$130,MATCH(Tabulka!$AI44,Přehled_body!$A$3:$A$130,0),MATCH(Tabulka!D$2,Přehled_body!$E$1:$ED$1,0)),)=0,0.00000000001,IFERROR(INDEX(Přehled_body!$E$3:$ED$130,MATCH(Tabulka!$AI44,Přehled_body!$A$3:$A$130,0),MATCH(Tabulka!D$2,Přehled_body!$E$1:$ED$1,0)),)))</f>
        <v>0</v>
      </c>
      <c r="E44" s="138">
        <f>IF(IFERROR(INDEX(Přehled_body!$E$3:$ED$130,MATCH(Tabulka!$AI44,Přehled_body!$A$3:$A$130,0),MATCH(Tabulka!E$2,Přehled_body!$E$1:$ED$1,0)),)="",,IF(IFERROR(INDEX(Přehled_body!$E$3:$ED$130,MATCH(Tabulka!$AI44,Přehled_body!$A$3:$A$130,0),MATCH(Tabulka!E$2,Přehled_body!$E$1:$ED$1,0)),)=0,0.00000000001,IFERROR(INDEX(Přehled_body!$E$3:$ED$130,MATCH(Tabulka!$AI44,Přehled_body!$A$3:$A$130,0),MATCH(Tabulka!E$2,Přehled_body!$E$1:$ED$1,0)),)))</f>
        <v>0</v>
      </c>
      <c r="F44" s="138">
        <f>IF(IFERROR(INDEX(Přehled_body!$E$3:$ED$130,MATCH(Tabulka!$AI44,Přehled_body!$A$3:$A$130,0),MATCH(Tabulka!F$2,Přehled_body!$E$1:$ED$1,0)),)="",,IF(IFERROR(INDEX(Přehled_body!$E$3:$ED$130,MATCH(Tabulka!$AI44,Přehled_body!$A$3:$A$130,0),MATCH(Tabulka!F$2,Přehled_body!$E$1:$ED$1,0)),)=0,0.00000000001,IFERROR(INDEX(Přehled_body!$E$3:$ED$130,MATCH(Tabulka!$AI44,Přehled_body!$A$3:$A$130,0),MATCH(Tabulka!F$2,Přehled_body!$E$1:$ED$1,0)),)))</f>
        <v>0</v>
      </c>
      <c r="G44" s="138">
        <f>IF(IFERROR(INDEX(Přehled_body!$E$3:$ED$130,MATCH(Tabulka!$AI44,Přehled_body!$A$3:$A$130,0),MATCH(Tabulka!G$2,Přehled_body!$E$1:$ED$1,0)),)="",,IF(IFERROR(INDEX(Přehled_body!$E$3:$ED$130,MATCH(Tabulka!$AI44,Přehled_body!$A$3:$A$130,0),MATCH(Tabulka!G$2,Přehled_body!$E$1:$ED$1,0)),)=0,0.00000000001,IFERROR(INDEX(Přehled_body!$E$3:$ED$130,MATCH(Tabulka!$AI44,Přehled_body!$A$3:$A$130,0),MATCH(Tabulka!G$2,Přehled_body!$E$1:$ED$1,0)),)))</f>
        <v>0</v>
      </c>
      <c r="H44" s="138">
        <f>IF(IFERROR(INDEX(Přehled_body!$E$3:$ED$130,MATCH(Tabulka!$AI44,Přehled_body!$A$3:$A$130,0),MATCH(Tabulka!H$2,Přehled_body!$E$1:$ED$1,0)),)="",,IF(IFERROR(INDEX(Přehled_body!$E$3:$ED$130,MATCH(Tabulka!$AI44,Přehled_body!$A$3:$A$130,0),MATCH(Tabulka!H$2,Přehled_body!$E$1:$ED$1,0)),)=0,0.00000000001,IFERROR(INDEX(Přehled_body!$E$3:$ED$130,MATCH(Tabulka!$AI44,Přehled_body!$A$3:$A$130,0),MATCH(Tabulka!H$2,Přehled_body!$E$1:$ED$1,0)),)))</f>
        <v>0</v>
      </c>
      <c r="I44" s="138">
        <f>IF(IFERROR(INDEX(Přehled_body!$E$3:$ED$130,MATCH(Tabulka!$AI44,Přehled_body!$A$3:$A$130,0),MATCH(Tabulka!I$2,Přehled_body!$E$1:$ED$1,0)),)="",,IF(IFERROR(INDEX(Přehled_body!$E$3:$ED$130,MATCH(Tabulka!$AI44,Přehled_body!$A$3:$A$130,0),MATCH(Tabulka!I$2,Přehled_body!$E$1:$ED$1,0)),)=0,0.00000000001,IFERROR(INDEX(Přehled_body!$E$3:$ED$130,MATCH(Tabulka!$AI44,Přehled_body!$A$3:$A$130,0),MATCH(Tabulka!I$2,Přehled_body!$E$1:$ED$1,0)),)))</f>
        <v>0</v>
      </c>
      <c r="J44" s="138">
        <f>IF(IFERROR(INDEX(Přehled_body!$E$3:$ED$130,MATCH(Tabulka!$AI44,Přehled_body!$A$3:$A$130,0),MATCH(Tabulka!J$2,Přehled_body!$E$1:$ED$1,0)),)="",,IF(IFERROR(INDEX(Přehled_body!$E$3:$ED$130,MATCH(Tabulka!$AI44,Přehled_body!$A$3:$A$130,0),MATCH(Tabulka!J$2,Přehled_body!$E$1:$ED$1,0)),)=0,0.00000000001,IFERROR(INDEX(Přehled_body!$E$3:$ED$130,MATCH(Tabulka!$AI44,Přehled_body!$A$3:$A$130,0),MATCH(Tabulka!J$2,Přehled_body!$E$1:$ED$1,0)),)))</f>
        <v>9.9999999999999994E-12</v>
      </c>
      <c r="K44" s="138">
        <f>IF(IFERROR(INDEX(Přehled_body!$E$3:$ED$130,MATCH(Tabulka!$AI44,Přehled_body!$A$3:$A$130,0),MATCH(Tabulka!K$2,Přehled_body!$E$1:$ED$1,0)),)="",,IF(IFERROR(INDEX(Přehled_body!$E$3:$ED$130,MATCH(Tabulka!$AI44,Přehled_body!$A$3:$A$130,0),MATCH(Tabulka!K$2,Přehled_body!$E$1:$ED$1,0)),)=0,0.00000000001,IFERROR(INDEX(Přehled_body!$E$3:$ED$130,MATCH(Tabulka!$AI44,Přehled_body!$A$3:$A$130,0),MATCH(Tabulka!K$2,Přehled_body!$E$1:$ED$1,0)),)))</f>
        <v>9.9999999999999994E-12</v>
      </c>
      <c r="L44" s="138">
        <f>IF(IFERROR(INDEX(Přehled_body!$E$3:$ED$130,MATCH(Tabulka!$AI44,Přehled_body!$A$3:$A$130,0),MATCH(Tabulka!L$2,Přehled_body!$E$1:$ED$1,0)),)="",,IF(IFERROR(INDEX(Přehled_body!$E$3:$ED$130,MATCH(Tabulka!$AI44,Přehled_body!$A$3:$A$130,0),MATCH(Tabulka!L$2,Přehled_body!$E$1:$ED$1,0)),)=0,0.00000000001,IFERROR(INDEX(Přehled_body!$E$3:$ED$130,MATCH(Tabulka!$AI44,Přehled_body!$A$3:$A$130,0),MATCH(Tabulka!L$2,Přehled_body!$E$1:$ED$1,0)),)))</f>
        <v>9.9999999999999994E-12</v>
      </c>
      <c r="M44" s="138">
        <f>IF(IFERROR(INDEX(Přehled_body!$E$3:$ED$130,MATCH(Tabulka!$AI44,Přehled_body!$A$3:$A$130,0),MATCH(Tabulka!M$2,Přehled_body!$E$1:$ED$1,0)),)="",,IF(IFERROR(INDEX(Přehled_body!$E$3:$ED$130,MATCH(Tabulka!$AI44,Přehled_body!$A$3:$A$130,0),MATCH(Tabulka!M$2,Přehled_body!$E$1:$ED$1,0)),)=0,0.00000000001,IFERROR(INDEX(Přehled_body!$E$3:$ED$130,MATCH(Tabulka!$AI44,Přehled_body!$A$3:$A$130,0),MATCH(Tabulka!M$2,Přehled_body!$E$1:$ED$1,0)),)))</f>
        <v>0</v>
      </c>
      <c r="N44" s="138">
        <f>IF(IFERROR(INDEX(Přehled_body!$E$3:$ED$130,MATCH(Tabulka!$AI44,Přehled_body!$A$3:$A$130,0),MATCH(Tabulka!N$2,Přehled_body!$E$1:$ED$1,0)),)="",,IF(IFERROR(INDEX(Přehled_body!$E$3:$ED$130,MATCH(Tabulka!$AI44,Přehled_body!$A$3:$A$130,0),MATCH(Tabulka!N$2,Přehled_body!$E$1:$ED$1,0)),)=0,0.00000000001,IFERROR(INDEX(Přehled_body!$E$3:$ED$130,MATCH(Tabulka!$AI44,Přehled_body!$A$3:$A$130,0),MATCH(Tabulka!N$2,Přehled_body!$E$1:$ED$1,0)),)))</f>
        <v>0</v>
      </c>
      <c r="O44" s="138">
        <f>IF(IFERROR(INDEX(Přehled_body!$E$3:$ED$130,MATCH(Tabulka!$AI44,Přehled_body!$A$3:$A$130,0),MATCH(Tabulka!O$2,Přehled_body!$E$1:$ED$1,0)),)="",,IF(IFERROR(INDEX(Přehled_body!$E$3:$ED$130,MATCH(Tabulka!$AI44,Přehled_body!$A$3:$A$130,0),MATCH(Tabulka!O$2,Přehled_body!$E$1:$ED$1,0)),)=0,0.00000000001,IFERROR(INDEX(Přehled_body!$E$3:$ED$130,MATCH(Tabulka!$AI44,Přehled_body!$A$3:$A$130,0),MATCH(Tabulka!O$2,Přehled_body!$E$1:$ED$1,0)),)))</f>
        <v>0</v>
      </c>
      <c r="P44" s="138">
        <f>IF(IFERROR(INDEX(Přehled_body!$E$3:$ED$130,MATCH(Tabulka!$AI44,Přehled_body!$A$3:$A$130,0),MATCH(Tabulka!P$2,Přehled_body!$E$1:$ED$1,0)),)="",,IF(IFERROR(INDEX(Přehled_body!$E$3:$ED$130,MATCH(Tabulka!$AI44,Přehled_body!$A$3:$A$130,0),MATCH(Tabulka!P$2,Přehled_body!$E$1:$ED$1,0)),)=0,0.00000000001,IFERROR(INDEX(Přehled_body!$E$3:$ED$130,MATCH(Tabulka!$AI44,Přehled_body!$A$3:$A$130,0),MATCH(Tabulka!P$2,Přehled_body!$E$1:$ED$1,0)),)))</f>
        <v>0</v>
      </c>
      <c r="Q44" s="138">
        <f>IF(IFERROR(INDEX(Přehled_body!$E$3:$ED$130,MATCH(Tabulka!$AI44,Přehled_body!$A$3:$A$130,0),MATCH(Tabulka!Q$2,Přehled_body!$E$1:$ED$1,0)),)="",,IF(IFERROR(INDEX(Přehled_body!$E$3:$ED$130,MATCH(Tabulka!$AI44,Přehled_body!$A$3:$A$130,0),MATCH(Tabulka!Q$2,Přehled_body!$E$1:$ED$1,0)),)=0,0.00000000001,IFERROR(INDEX(Přehled_body!$E$3:$ED$130,MATCH(Tabulka!$AI44,Přehled_body!$A$3:$A$130,0),MATCH(Tabulka!Q$2,Přehled_body!$E$1:$ED$1,0)),)))</f>
        <v>0</v>
      </c>
      <c r="R44" s="138">
        <f>IF(IFERROR(INDEX(Přehled_body!$E$3:$ED$130,MATCH(Tabulka!$AI44,Přehled_body!$A$3:$A$130,0),MATCH(Tabulka!R$2,Přehled_body!$E$1:$ED$1,0)),)="",,IF(IFERROR(INDEX(Přehled_body!$E$3:$ED$130,MATCH(Tabulka!$AI44,Přehled_body!$A$3:$A$130,0),MATCH(Tabulka!R$2,Přehled_body!$E$1:$ED$1,0)),)=0,0.00000000001,IFERROR(INDEX(Přehled_body!$E$3:$ED$130,MATCH(Tabulka!$AI44,Přehled_body!$A$3:$A$130,0),MATCH(Tabulka!R$2,Přehled_body!$E$1:$ED$1,0)),)))</f>
        <v>0</v>
      </c>
      <c r="S44" s="138">
        <f>IF(IFERROR(INDEX(Přehled_body!$E$3:$ED$130,MATCH(Tabulka!$AI44,Přehled_body!$A$3:$A$130,0),MATCH(Tabulka!S$2,Přehled_body!$E$1:$ED$1,0)),)="",,IF(IFERROR(INDEX(Přehled_body!$E$3:$ED$130,MATCH(Tabulka!$AI44,Přehled_body!$A$3:$A$130,0),MATCH(Tabulka!S$2,Přehled_body!$E$1:$ED$1,0)),)=0,0.00000000001,IFERROR(INDEX(Přehled_body!$E$3:$ED$130,MATCH(Tabulka!$AI44,Přehled_body!$A$3:$A$130,0),MATCH(Tabulka!S$2,Přehled_body!$E$1:$ED$1,0)),)))</f>
        <v>0</v>
      </c>
      <c r="T44" s="138">
        <f>IF(IFERROR(INDEX(Přehled_body!$E$3:$ED$130,MATCH(Tabulka!$AI44,Přehled_body!$A$3:$A$130,0),MATCH(Tabulka!T$2,Přehled_body!$E$1:$ED$1,0)),)="",,IF(IFERROR(INDEX(Přehled_body!$E$3:$ED$130,MATCH(Tabulka!$AI44,Přehled_body!$A$3:$A$130,0),MATCH(Tabulka!T$2,Přehled_body!$E$1:$ED$1,0)),)=0,0.00000000001,IFERROR(INDEX(Přehled_body!$E$3:$ED$130,MATCH(Tabulka!$AI44,Přehled_body!$A$3:$A$130,0),MATCH(Tabulka!T$2,Přehled_body!$E$1:$ED$1,0)),)))</f>
        <v>0</v>
      </c>
      <c r="U44" s="138">
        <f>IF(IFERROR(INDEX(Přehled_body!$E$3:$ED$130,MATCH(Tabulka!$AI44,Přehled_body!$A$3:$A$130,0),MATCH(Tabulka!U$2,Přehled_body!$E$1:$ED$1,0)),)="",,IF(IFERROR(INDEX(Přehled_body!$E$3:$ED$130,MATCH(Tabulka!$AI44,Přehled_body!$A$3:$A$130,0),MATCH(Tabulka!U$2,Přehled_body!$E$1:$ED$1,0)),)=0,0.00000000001,IFERROR(INDEX(Přehled_body!$E$3:$ED$130,MATCH(Tabulka!$AI44,Přehled_body!$A$3:$A$130,0),MATCH(Tabulka!U$2,Přehled_body!$E$1:$ED$1,0)),)))</f>
        <v>0</v>
      </c>
      <c r="V44" s="138">
        <f>IF(IFERROR(INDEX(Přehled_body!$E$3:$ED$130,MATCH(Tabulka!$AI44,Přehled_body!$A$3:$A$130,0),MATCH(Tabulka!V$2,Přehled_body!$E$1:$ED$1,0)),)="",,IF(IFERROR(INDEX(Přehled_body!$E$3:$ED$130,MATCH(Tabulka!$AI44,Přehled_body!$A$3:$A$130,0),MATCH(Tabulka!V$2,Přehled_body!$E$1:$ED$1,0)),)=0,0.00000000001,IFERROR(INDEX(Přehled_body!$E$3:$ED$130,MATCH(Tabulka!$AI44,Přehled_body!$A$3:$A$130,0),MATCH(Tabulka!V$2,Přehled_body!$E$1:$ED$1,0)),)))</f>
        <v>0</v>
      </c>
      <c r="W44" s="138">
        <f>IF(IFERROR(INDEX(Přehled_body!$E$3:$ED$130,MATCH(Tabulka!$AI44,Přehled_body!$A$3:$A$130,0),MATCH(Tabulka!W$2,Přehled_body!$E$1:$ED$1,0)),)="",,IF(IFERROR(INDEX(Přehled_body!$E$3:$ED$130,MATCH(Tabulka!$AI44,Přehled_body!$A$3:$A$130,0),MATCH(Tabulka!W$2,Přehled_body!$E$1:$ED$1,0)),)=0,0.00000000001,IFERROR(INDEX(Přehled_body!$E$3:$ED$130,MATCH(Tabulka!$AI44,Přehled_body!$A$3:$A$130,0),MATCH(Tabulka!W$2,Přehled_body!$E$1:$ED$1,0)),)))</f>
        <v>0</v>
      </c>
      <c r="X44" s="138">
        <f>IF(IFERROR(INDEX(Přehled_body!$E$3:$ED$130,MATCH(Tabulka!$AI44,Přehled_body!$A$3:$A$130,0),MATCH(Tabulka!X$2,Přehled_body!$E$1:$ED$1,0)),)="",,IF(IFERROR(INDEX(Přehled_body!$E$3:$ED$130,MATCH(Tabulka!$AI44,Přehled_body!$A$3:$A$130,0),MATCH(Tabulka!X$2,Přehled_body!$E$1:$ED$1,0)),)=0,0.00000000001,IFERROR(INDEX(Přehled_body!$E$3:$ED$130,MATCH(Tabulka!$AI44,Přehled_body!$A$3:$A$130,0),MATCH(Tabulka!X$2,Přehled_body!$E$1:$ED$1,0)),)))</f>
        <v>0</v>
      </c>
      <c r="Y44" s="138">
        <f>IF(IFERROR(INDEX(Přehled_body!$E$3:$ED$130,MATCH(Tabulka!$AI44,Přehled_body!$A$3:$A$130,0),MATCH(Tabulka!Y$2,Přehled_body!$E$1:$ED$1,0)),)="",,IF(IFERROR(INDEX(Přehled_body!$E$3:$ED$130,MATCH(Tabulka!$AI44,Přehled_body!$A$3:$A$130,0),MATCH(Tabulka!Y$2,Přehled_body!$E$1:$ED$1,0)),)=0,0.00000000001,IFERROR(INDEX(Přehled_body!$E$3:$ED$130,MATCH(Tabulka!$AI44,Přehled_body!$A$3:$A$130,0),MATCH(Tabulka!Y$2,Přehled_body!$E$1:$ED$1,0)),)))</f>
        <v>0</v>
      </c>
      <c r="Z44" s="138">
        <f>IF(IFERROR(INDEX(Přehled_body!$E$3:$ED$130,MATCH(Tabulka!$AI44,Přehled_body!$A$3:$A$130,0),MATCH(Tabulka!Z$2,Přehled_body!$E$1:$ED$1,0)),)="",,IF(IFERROR(INDEX(Přehled_body!$E$3:$ED$130,MATCH(Tabulka!$AI44,Přehled_body!$A$3:$A$130,0),MATCH(Tabulka!Z$2,Přehled_body!$E$1:$ED$1,0)),)=0,0.00000000001,IFERROR(INDEX(Přehled_body!$E$3:$ED$130,MATCH(Tabulka!$AI44,Přehled_body!$A$3:$A$130,0),MATCH(Tabulka!Z$2,Přehled_body!$E$1:$ED$1,0)),)))</f>
        <v>0</v>
      </c>
      <c r="AA44" s="138">
        <f>IF(IFERROR(INDEX(Přehled_body!$E$3:$ED$130,MATCH(Tabulka!$AI44,Přehled_body!$A$3:$A$130,0),MATCH(Tabulka!AA$2,Přehled_body!$E$1:$ED$1,0)),)="",,IF(IFERROR(INDEX(Přehled_body!$E$3:$ED$130,MATCH(Tabulka!$AI44,Přehled_body!$A$3:$A$130,0),MATCH(Tabulka!AA$2,Přehled_body!$E$1:$ED$1,0)),)=0,0.00000000001,IFERROR(INDEX(Přehled_body!$E$3:$ED$130,MATCH(Tabulka!$AI44,Přehled_body!$A$3:$A$130,0),MATCH(Tabulka!AA$2,Přehled_body!$E$1:$ED$1,0)),)))</f>
        <v>0</v>
      </c>
      <c r="AB44" s="138">
        <f>IF(IFERROR(INDEX(Přehled_body!$E$3:$ED$130,MATCH(Tabulka!$AI44,Přehled_body!$A$3:$A$130,0),MATCH(Tabulka!AB$2,Přehled_body!$E$1:$ED$1,0)),)="",,IF(IFERROR(INDEX(Přehled_body!$E$3:$ED$130,MATCH(Tabulka!$AI44,Přehled_body!$A$3:$A$130,0),MATCH(Tabulka!AB$2,Přehled_body!$E$1:$ED$1,0)),)=0,0.00000000001,IFERROR(INDEX(Přehled_body!$E$3:$ED$130,MATCH(Tabulka!$AI44,Přehled_body!$A$3:$A$130,0),MATCH(Tabulka!AB$2,Přehled_body!$E$1:$ED$1,0)),)))</f>
        <v>0</v>
      </c>
      <c r="AC44" s="138">
        <f>IF(IFERROR(INDEX(Přehled_body!$E$3:$ED$130,MATCH(Tabulka!$AI44,Přehled_body!$A$3:$A$130,0),MATCH(Tabulka!AC$2,Přehled_body!$E$1:$ED$1,0)),)="",,IF(IFERROR(INDEX(Přehled_body!$E$3:$ED$130,MATCH(Tabulka!$AI44,Přehled_body!$A$3:$A$130,0),MATCH(Tabulka!AC$2,Přehled_body!$E$1:$ED$1,0)),)=0,0.00000000001,IFERROR(INDEX(Přehled_body!$E$3:$ED$130,MATCH(Tabulka!$AI44,Přehled_body!$A$3:$A$130,0),MATCH(Tabulka!AC$2,Přehled_body!$E$1:$ED$1,0)),)))</f>
        <v>0</v>
      </c>
      <c r="AD44" s="138">
        <f>IF(IFERROR(INDEX(Přehled_body!$E$3:$ED$130,MATCH(Tabulka!$AI44,Přehled_body!$A$3:$A$130,0),MATCH(Tabulka!AD$2,Přehled_body!$E$1:$ED$1,0)),)="",,IF(IFERROR(INDEX(Přehled_body!$E$3:$ED$130,MATCH(Tabulka!$AI44,Přehled_body!$A$3:$A$130,0),MATCH(Tabulka!AD$2,Přehled_body!$E$1:$ED$1,0)),)=0,0.00000000001,IFERROR(INDEX(Přehled_body!$E$3:$ED$130,MATCH(Tabulka!$AI44,Přehled_body!$A$3:$A$130,0),MATCH(Tabulka!AD$2,Přehled_body!$E$1:$ED$1,0)),)))</f>
        <v>0</v>
      </c>
      <c r="AE44" s="71">
        <f>IF(SUM($D$44:$AD$48)&lt;1,-90000,SUM(D44:AD44))</f>
        <v>3E-11</v>
      </c>
      <c r="AF44" s="72"/>
      <c r="AG44" s="8"/>
      <c r="AI44" t="str">
        <f>CONCATENATE($B$45," ",$B$46,C44)</f>
        <v>Míra ChalupníkVýhry</v>
      </c>
    </row>
    <row r="45" spans="1:35" ht="13.8">
      <c r="A45" s="64" t="str">
        <f>CONCATENATE(B45," ",B46)</f>
        <v>Míra Chalupník</v>
      </c>
      <c r="B45" s="70" t="s">
        <v>2</v>
      </c>
      <c r="C45" s="73" t="s">
        <v>24</v>
      </c>
      <c r="D45" s="111">
        <f>IF(IFERROR(INDEX(Přehled_body!$E$3:$ED$130,MATCH(Tabulka!$AI45,Přehled_body!$A$3:$A$130,0),MATCH(Tabulka!D$2,Přehled_body!$E$1:$ED$1,0)),)="",,IF(IFERROR(INDEX(Přehled_body!$E$3:$ED$130,MATCH(Tabulka!$AI45,Přehled_body!$A$3:$A$130,0),MATCH(Tabulka!D$2,Přehled_body!$E$1:$ED$1,0)),)=0,0.00000000001,IFERROR(INDEX(Přehled_body!$E$3:$ED$130,MATCH(Tabulka!$AI45,Přehled_body!$A$3:$A$130,0),MATCH(Tabulka!D$2,Přehled_body!$E$1:$ED$1,0)),)))</f>
        <v>0</v>
      </c>
      <c r="E45" s="111">
        <f>IF(IFERROR(INDEX(Přehled_body!$E$3:$ED$130,MATCH(Tabulka!$AI45,Přehled_body!$A$3:$A$130,0),MATCH(Tabulka!E$2,Přehled_body!$E$1:$ED$1,0)),)="",,IF(IFERROR(INDEX(Přehled_body!$E$3:$ED$130,MATCH(Tabulka!$AI45,Přehled_body!$A$3:$A$130,0),MATCH(Tabulka!E$2,Přehled_body!$E$1:$ED$1,0)),)=0,0.00000000001,IFERROR(INDEX(Přehled_body!$E$3:$ED$130,MATCH(Tabulka!$AI45,Přehled_body!$A$3:$A$130,0),MATCH(Tabulka!E$2,Přehled_body!$E$1:$ED$1,0)),)))</f>
        <v>0</v>
      </c>
      <c r="F45" s="111">
        <f>IF(IFERROR(INDEX(Přehled_body!$E$3:$ED$130,MATCH(Tabulka!$AI45,Přehled_body!$A$3:$A$130,0),MATCH(Tabulka!F$2,Přehled_body!$E$1:$ED$1,0)),)="",,IF(IFERROR(INDEX(Přehled_body!$E$3:$ED$130,MATCH(Tabulka!$AI45,Přehled_body!$A$3:$A$130,0),MATCH(Tabulka!F$2,Přehled_body!$E$1:$ED$1,0)),)=0,0.00000000001,IFERROR(INDEX(Přehled_body!$E$3:$ED$130,MATCH(Tabulka!$AI45,Přehled_body!$A$3:$A$130,0),MATCH(Tabulka!F$2,Přehled_body!$E$1:$ED$1,0)),)))</f>
        <v>0</v>
      </c>
      <c r="G45" s="111">
        <f>IF(IFERROR(INDEX(Přehled_body!$E$3:$ED$130,MATCH(Tabulka!$AI45,Přehled_body!$A$3:$A$130,0),MATCH(Tabulka!G$2,Přehled_body!$E$1:$ED$1,0)),)="",,IF(IFERROR(INDEX(Přehled_body!$E$3:$ED$130,MATCH(Tabulka!$AI45,Přehled_body!$A$3:$A$130,0),MATCH(Tabulka!G$2,Přehled_body!$E$1:$ED$1,0)),)=0,0.00000000001,IFERROR(INDEX(Přehled_body!$E$3:$ED$130,MATCH(Tabulka!$AI45,Přehled_body!$A$3:$A$130,0),MATCH(Tabulka!G$2,Přehled_body!$E$1:$ED$1,0)),)))</f>
        <v>0</v>
      </c>
      <c r="H45" s="111">
        <f>IF(IFERROR(INDEX(Přehled_body!$E$3:$ED$130,MATCH(Tabulka!$AI45,Přehled_body!$A$3:$A$130,0),MATCH(Tabulka!H$2,Přehled_body!$E$1:$ED$1,0)),)="",,IF(IFERROR(INDEX(Přehled_body!$E$3:$ED$130,MATCH(Tabulka!$AI45,Přehled_body!$A$3:$A$130,0),MATCH(Tabulka!H$2,Přehled_body!$E$1:$ED$1,0)),)=0,0.00000000001,IFERROR(INDEX(Přehled_body!$E$3:$ED$130,MATCH(Tabulka!$AI45,Přehled_body!$A$3:$A$130,0),MATCH(Tabulka!H$2,Přehled_body!$E$1:$ED$1,0)),)))</f>
        <v>0</v>
      </c>
      <c r="I45" s="111">
        <f>IF(IFERROR(INDEX(Přehled_body!$E$3:$ED$130,MATCH(Tabulka!$AI45,Přehled_body!$A$3:$A$130,0),MATCH(Tabulka!I$2,Přehled_body!$E$1:$ED$1,0)),)="",,IF(IFERROR(INDEX(Přehled_body!$E$3:$ED$130,MATCH(Tabulka!$AI45,Přehled_body!$A$3:$A$130,0),MATCH(Tabulka!I$2,Přehled_body!$E$1:$ED$1,0)),)=0,0.00000000001,IFERROR(INDEX(Přehled_body!$E$3:$ED$130,MATCH(Tabulka!$AI45,Přehled_body!$A$3:$A$130,0),MATCH(Tabulka!I$2,Přehled_body!$E$1:$ED$1,0)),)))</f>
        <v>0</v>
      </c>
      <c r="J45" s="111">
        <f>IF(IFERROR(INDEX(Přehled_body!$E$3:$ED$130,MATCH(Tabulka!$AI45,Přehled_body!$A$3:$A$130,0),MATCH(Tabulka!J$2,Přehled_body!$E$1:$ED$1,0)),)="",,IF(IFERROR(INDEX(Přehled_body!$E$3:$ED$130,MATCH(Tabulka!$AI45,Přehled_body!$A$3:$A$130,0),MATCH(Tabulka!J$2,Přehled_body!$E$1:$ED$1,0)),)=0,0.00000000001,IFERROR(INDEX(Přehled_body!$E$3:$ED$130,MATCH(Tabulka!$AI45,Přehled_body!$A$3:$A$130,0),MATCH(Tabulka!J$2,Přehled_body!$E$1:$ED$1,0)),)))</f>
        <v>9.9999999999999994E-12</v>
      </c>
      <c r="K45" s="111">
        <f>IF(IFERROR(INDEX(Přehled_body!$E$3:$ED$130,MATCH(Tabulka!$AI45,Přehled_body!$A$3:$A$130,0),MATCH(Tabulka!K$2,Přehled_body!$E$1:$ED$1,0)),)="",,IF(IFERROR(INDEX(Přehled_body!$E$3:$ED$130,MATCH(Tabulka!$AI45,Přehled_body!$A$3:$A$130,0),MATCH(Tabulka!K$2,Přehled_body!$E$1:$ED$1,0)),)=0,0.00000000001,IFERROR(INDEX(Přehled_body!$E$3:$ED$130,MATCH(Tabulka!$AI45,Přehled_body!$A$3:$A$130,0),MATCH(Tabulka!K$2,Přehled_body!$E$1:$ED$1,0)),)))</f>
        <v>1</v>
      </c>
      <c r="L45" s="111">
        <f>IF(IFERROR(INDEX(Přehled_body!$E$3:$ED$130,MATCH(Tabulka!$AI45,Přehled_body!$A$3:$A$130,0),MATCH(Tabulka!L$2,Přehled_body!$E$1:$ED$1,0)),)="",,IF(IFERROR(INDEX(Přehled_body!$E$3:$ED$130,MATCH(Tabulka!$AI45,Přehled_body!$A$3:$A$130,0),MATCH(Tabulka!L$2,Přehled_body!$E$1:$ED$1,0)),)=0,0.00000000001,IFERROR(INDEX(Přehled_body!$E$3:$ED$130,MATCH(Tabulka!$AI45,Přehled_body!$A$3:$A$130,0),MATCH(Tabulka!L$2,Přehled_body!$E$1:$ED$1,0)),)))</f>
        <v>2</v>
      </c>
      <c r="M45" s="111">
        <f>IF(IFERROR(INDEX(Přehled_body!$E$3:$ED$130,MATCH(Tabulka!$AI45,Přehled_body!$A$3:$A$130,0),MATCH(Tabulka!M$2,Přehled_body!$E$1:$ED$1,0)),)="",,IF(IFERROR(INDEX(Přehled_body!$E$3:$ED$130,MATCH(Tabulka!$AI45,Přehled_body!$A$3:$A$130,0),MATCH(Tabulka!M$2,Přehled_body!$E$1:$ED$1,0)),)=0,0.00000000001,IFERROR(INDEX(Přehled_body!$E$3:$ED$130,MATCH(Tabulka!$AI45,Přehled_body!$A$3:$A$130,0),MATCH(Tabulka!M$2,Přehled_body!$E$1:$ED$1,0)),)))</f>
        <v>0</v>
      </c>
      <c r="N45" s="111">
        <f>IF(IFERROR(INDEX(Přehled_body!$E$3:$ED$130,MATCH(Tabulka!$AI45,Přehled_body!$A$3:$A$130,0),MATCH(Tabulka!N$2,Přehled_body!$E$1:$ED$1,0)),)="",,IF(IFERROR(INDEX(Přehled_body!$E$3:$ED$130,MATCH(Tabulka!$AI45,Přehled_body!$A$3:$A$130,0),MATCH(Tabulka!N$2,Přehled_body!$E$1:$ED$1,0)),)=0,0.00000000001,IFERROR(INDEX(Přehled_body!$E$3:$ED$130,MATCH(Tabulka!$AI45,Přehled_body!$A$3:$A$130,0),MATCH(Tabulka!N$2,Přehled_body!$E$1:$ED$1,0)),)))</f>
        <v>0</v>
      </c>
      <c r="O45" s="111">
        <f>IF(IFERROR(INDEX(Přehled_body!$E$3:$ED$130,MATCH(Tabulka!$AI45,Přehled_body!$A$3:$A$130,0),MATCH(Tabulka!O$2,Přehled_body!$E$1:$ED$1,0)),)="",,IF(IFERROR(INDEX(Přehled_body!$E$3:$ED$130,MATCH(Tabulka!$AI45,Přehled_body!$A$3:$A$130,0),MATCH(Tabulka!O$2,Přehled_body!$E$1:$ED$1,0)),)=0,0.00000000001,IFERROR(INDEX(Přehled_body!$E$3:$ED$130,MATCH(Tabulka!$AI45,Přehled_body!$A$3:$A$130,0),MATCH(Tabulka!O$2,Přehled_body!$E$1:$ED$1,0)),)))</f>
        <v>0</v>
      </c>
      <c r="P45" s="111">
        <f>IF(IFERROR(INDEX(Přehled_body!$E$3:$ED$130,MATCH(Tabulka!$AI45,Přehled_body!$A$3:$A$130,0),MATCH(Tabulka!P$2,Přehled_body!$E$1:$ED$1,0)),)="",,IF(IFERROR(INDEX(Přehled_body!$E$3:$ED$130,MATCH(Tabulka!$AI45,Přehled_body!$A$3:$A$130,0),MATCH(Tabulka!P$2,Přehled_body!$E$1:$ED$1,0)),)=0,0.00000000001,IFERROR(INDEX(Přehled_body!$E$3:$ED$130,MATCH(Tabulka!$AI45,Přehled_body!$A$3:$A$130,0),MATCH(Tabulka!P$2,Přehled_body!$E$1:$ED$1,0)),)))</f>
        <v>0</v>
      </c>
      <c r="Q45" s="111">
        <f>IF(IFERROR(INDEX(Přehled_body!$E$3:$ED$130,MATCH(Tabulka!$AI45,Přehled_body!$A$3:$A$130,0),MATCH(Tabulka!Q$2,Přehled_body!$E$1:$ED$1,0)),)="",,IF(IFERROR(INDEX(Přehled_body!$E$3:$ED$130,MATCH(Tabulka!$AI45,Přehled_body!$A$3:$A$130,0),MATCH(Tabulka!Q$2,Přehled_body!$E$1:$ED$1,0)),)=0,0.00000000001,IFERROR(INDEX(Přehled_body!$E$3:$ED$130,MATCH(Tabulka!$AI45,Přehled_body!$A$3:$A$130,0),MATCH(Tabulka!Q$2,Přehled_body!$E$1:$ED$1,0)),)))</f>
        <v>0</v>
      </c>
      <c r="R45" s="111">
        <f>IF(IFERROR(INDEX(Přehled_body!$E$3:$ED$130,MATCH(Tabulka!$AI45,Přehled_body!$A$3:$A$130,0),MATCH(Tabulka!R$2,Přehled_body!$E$1:$ED$1,0)),)="",,IF(IFERROR(INDEX(Přehled_body!$E$3:$ED$130,MATCH(Tabulka!$AI45,Přehled_body!$A$3:$A$130,0),MATCH(Tabulka!R$2,Přehled_body!$E$1:$ED$1,0)),)=0,0.00000000001,IFERROR(INDEX(Přehled_body!$E$3:$ED$130,MATCH(Tabulka!$AI45,Přehled_body!$A$3:$A$130,0),MATCH(Tabulka!R$2,Přehled_body!$E$1:$ED$1,0)),)))</f>
        <v>0</v>
      </c>
      <c r="S45" s="111">
        <f>IF(IFERROR(INDEX(Přehled_body!$E$3:$ED$130,MATCH(Tabulka!$AI45,Přehled_body!$A$3:$A$130,0),MATCH(Tabulka!S$2,Přehled_body!$E$1:$ED$1,0)),)="",,IF(IFERROR(INDEX(Přehled_body!$E$3:$ED$130,MATCH(Tabulka!$AI45,Přehled_body!$A$3:$A$130,0),MATCH(Tabulka!S$2,Přehled_body!$E$1:$ED$1,0)),)=0,0.00000000001,IFERROR(INDEX(Přehled_body!$E$3:$ED$130,MATCH(Tabulka!$AI45,Přehled_body!$A$3:$A$130,0),MATCH(Tabulka!S$2,Přehled_body!$E$1:$ED$1,0)),)))</f>
        <v>0</v>
      </c>
      <c r="T45" s="111">
        <f>IF(IFERROR(INDEX(Přehled_body!$E$3:$ED$130,MATCH(Tabulka!$AI45,Přehled_body!$A$3:$A$130,0),MATCH(Tabulka!T$2,Přehled_body!$E$1:$ED$1,0)),)="",,IF(IFERROR(INDEX(Přehled_body!$E$3:$ED$130,MATCH(Tabulka!$AI45,Přehled_body!$A$3:$A$130,0),MATCH(Tabulka!T$2,Přehled_body!$E$1:$ED$1,0)),)=0,0.00000000001,IFERROR(INDEX(Přehled_body!$E$3:$ED$130,MATCH(Tabulka!$AI45,Přehled_body!$A$3:$A$130,0),MATCH(Tabulka!T$2,Přehled_body!$E$1:$ED$1,0)),)))</f>
        <v>0</v>
      </c>
      <c r="U45" s="111">
        <f>IF(IFERROR(INDEX(Přehled_body!$E$3:$ED$130,MATCH(Tabulka!$AI45,Přehled_body!$A$3:$A$130,0),MATCH(Tabulka!U$2,Přehled_body!$E$1:$ED$1,0)),)="",,IF(IFERROR(INDEX(Přehled_body!$E$3:$ED$130,MATCH(Tabulka!$AI45,Přehled_body!$A$3:$A$130,0),MATCH(Tabulka!U$2,Přehled_body!$E$1:$ED$1,0)),)=0,0.00000000001,IFERROR(INDEX(Přehled_body!$E$3:$ED$130,MATCH(Tabulka!$AI45,Přehled_body!$A$3:$A$130,0),MATCH(Tabulka!U$2,Přehled_body!$E$1:$ED$1,0)),)))</f>
        <v>0</v>
      </c>
      <c r="V45" s="111">
        <f>IF(IFERROR(INDEX(Přehled_body!$E$3:$ED$130,MATCH(Tabulka!$AI45,Přehled_body!$A$3:$A$130,0),MATCH(Tabulka!V$2,Přehled_body!$E$1:$ED$1,0)),)="",,IF(IFERROR(INDEX(Přehled_body!$E$3:$ED$130,MATCH(Tabulka!$AI45,Přehled_body!$A$3:$A$130,0),MATCH(Tabulka!V$2,Přehled_body!$E$1:$ED$1,0)),)=0,0.00000000001,IFERROR(INDEX(Přehled_body!$E$3:$ED$130,MATCH(Tabulka!$AI45,Přehled_body!$A$3:$A$130,0),MATCH(Tabulka!V$2,Přehled_body!$E$1:$ED$1,0)),)))</f>
        <v>0</v>
      </c>
      <c r="W45" s="111">
        <f>IF(IFERROR(INDEX(Přehled_body!$E$3:$ED$130,MATCH(Tabulka!$AI45,Přehled_body!$A$3:$A$130,0),MATCH(Tabulka!W$2,Přehled_body!$E$1:$ED$1,0)),)="",,IF(IFERROR(INDEX(Přehled_body!$E$3:$ED$130,MATCH(Tabulka!$AI45,Přehled_body!$A$3:$A$130,0),MATCH(Tabulka!W$2,Přehled_body!$E$1:$ED$1,0)),)=0,0.00000000001,IFERROR(INDEX(Přehled_body!$E$3:$ED$130,MATCH(Tabulka!$AI45,Přehled_body!$A$3:$A$130,0),MATCH(Tabulka!W$2,Přehled_body!$E$1:$ED$1,0)),)))</f>
        <v>0</v>
      </c>
      <c r="X45" s="111">
        <f>IF(IFERROR(INDEX(Přehled_body!$E$3:$ED$130,MATCH(Tabulka!$AI45,Přehled_body!$A$3:$A$130,0),MATCH(Tabulka!X$2,Přehled_body!$E$1:$ED$1,0)),)="",,IF(IFERROR(INDEX(Přehled_body!$E$3:$ED$130,MATCH(Tabulka!$AI45,Přehled_body!$A$3:$A$130,0),MATCH(Tabulka!X$2,Přehled_body!$E$1:$ED$1,0)),)=0,0.00000000001,IFERROR(INDEX(Přehled_body!$E$3:$ED$130,MATCH(Tabulka!$AI45,Přehled_body!$A$3:$A$130,0),MATCH(Tabulka!X$2,Přehled_body!$E$1:$ED$1,0)),)))</f>
        <v>0</v>
      </c>
      <c r="Y45" s="111">
        <f>IF(IFERROR(INDEX(Přehled_body!$E$3:$ED$130,MATCH(Tabulka!$AI45,Přehled_body!$A$3:$A$130,0),MATCH(Tabulka!Y$2,Přehled_body!$E$1:$ED$1,0)),)="",,IF(IFERROR(INDEX(Přehled_body!$E$3:$ED$130,MATCH(Tabulka!$AI45,Přehled_body!$A$3:$A$130,0),MATCH(Tabulka!Y$2,Přehled_body!$E$1:$ED$1,0)),)=0,0.00000000001,IFERROR(INDEX(Přehled_body!$E$3:$ED$130,MATCH(Tabulka!$AI45,Přehled_body!$A$3:$A$130,0),MATCH(Tabulka!Y$2,Přehled_body!$E$1:$ED$1,0)),)))</f>
        <v>0</v>
      </c>
      <c r="Z45" s="111">
        <f>IF(IFERROR(INDEX(Přehled_body!$E$3:$ED$130,MATCH(Tabulka!$AI45,Přehled_body!$A$3:$A$130,0),MATCH(Tabulka!Z$2,Přehled_body!$E$1:$ED$1,0)),)="",,IF(IFERROR(INDEX(Přehled_body!$E$3:$ED$130,MATCH(Tabulka!$AI45,Přehled_body!$A$3:$A$130,0),MATCH(Tabulka!Z$2,Přehled_body!$E$1:$ED$1,0)),)=0,0.00000000001,IFERROR(INDEX(Přehled_body!$E$3:$ED$130,MATCH(Tabulka!$AI45,Přehled_body!$A$3:$A$130,0),MATCH(Tabulka!Z$2,Přehled_body!$E$1:$ED$1,0)),)))</f>
        <v>0</v>
      </c>
      <c r="AA45" s="111">
        <f>IF(IFERROR(INDEX(Přehled_body!$E$3:$ED$130,MATCH(Tabulka!$AI45,Přehled_body!$A$3:$A$130,0),MATCH(Tabulka!AA$2,Přehled_body!$E$1:$ED$1,0)),)="",,IF(IFERROR(INDEX(Přehled_body!$E$3:$ED$130,MATCH(Tabulka!$AI45,Přehled_body!$A$3:$A$130,0),MATCH(Tabulka!AA$2,Přehled_body!$E$1:$ED$1,0)),)=0,0.00000000001,IFERROR(INDEX(Přehled_body!$E$3:$ED$130,MATCH(Tabulka!$AI45,Přehled_body!$A$3:$A$130,0),MATCH(Tabulka!AA$2,Přehled_body!$E$1:$ED$1,0)),)))</f>
        <v>0</v>
      </c>
      <c r="AB45" s="111">
        <f>IF(IFERROR(INDEX(Přehled_body!$E$3:$ED$130,MATCH(Tabulka!$AI45,Přehled_body!$A$3:$A$130,0),MATCH(Tabulka!AB$2,Přehled_body!$E$1:$ED$1,0)),)="",,IF(IFERROR(INDEX(Přehled_body!$E$3:$ED$130,MATCH(Tabulka!$AI45,Přehled_body!$A$3:$A$130,0),MATCH(Tabulka!AB$2,Přehled_body!$E$1:$ED$1,0)),)=0,0.00000000001,IFERROR(INDEX(Přehled_body!$E$3:$ED$130,MATCH(Tabulka!$AI45,Přehled_body!$A$3:$A$130,0),MATCH(Tabulka!AB$2,Přehled_body!$E$1:$ED$1,0)),)))</f>
        <v>0</v>
      </c>
      <c r="AC45" s="111">
        <f>IF(IFERROR(INDEX(Přehled_body!$E$3:$ED$130,MATCH(Tabulka!$AI45,Přehled_body!$A$3:$A$130,0),MATCH(Tabulka!AC$2,Přehled_body!$E$1:$ED$1,0)),)="",,IF(IFERROR(INDEX(Přehled_body!$E$3:$ED$130,MATCH(Tabulka!$AI45,Přehled_body!$A$3:$A$130,0),MATCH(Tabulka!AC$2,Přehled_body!$E$1:$ED$1,0)),)=0,0.00000000001,IFERROR(INDEX(Přehled_body!$E$3:$ED$130,MATCH(Tabulka!$AI45,Přehled_body!$A$3:$A$130,0),MATCH(Tabulka!AC$2,Přehled_body!$E$1:$ED$1,0)),)))</f>
        <v>0</v>
      </c>
      <c r="AD45" s="111">
        <f>IF(IFERROR(INDEX(Přehled_body!$E$3:$ED$130,MATCH(Tabulka!$AI45,Přehled_body!$A$3:$A$130,0),MATCH(Tabulka!AD$2,Přehled_body!$E$1:$ED$1,0)),)="",,IF(IFERROR(INDEX(Přehled_body!$E$3:$ED$130,MATCH(Tabulka!$AI45,Přehled_body!$A$3:$A$130,0),MATCH(Tabulka!AD$2,Přehled_body!$E$1:$ED$1,0)),)=0,0.00000000001,IFERROR(INDEX(Přehled_body!$E$3:$ED$130,MATCH(Tabulka!$AI45,Přehled_body!$A$3:$A$130,0),MATCH(Tabulka!AD$2,Přehled_body!$E$1:$ED$1,0)),)))</f>
        <v>0</v>
      </c>
      <c r="AE45" s="74">
        <f>IF(SUM($D$44:$AD$48)&lt;1,-90000,SUM(D45:AD45))</f>
        <v>3.00000000001</v>
      </c>
      <c r="AF45" s="140">
        <f>IF(AE48&gt;0.9,SUM(AE44-AE45)+0.00000001,0)</f>
        <v>-2.9999999899800001</v>
      </c>
      <c r="AG45" s="8"/>
      <c r="AI45" t="str">
        <f>CONCATENATE($B$45," ",$B$46,C45)</f>
        <v>Míra ChalupníkProhry</v>
      </c>
    </row>
    <row r="46" spans="1:35" ht="13.8">
      <c r="A46" s="64" t="str">
        <f>CONCATENATE(B46," ",B45)</f>
        <v>Chalupník Míra</v>
      </c>
      <c r="B46" s="70" t="s">
        <v>14</v>
      </c>
      <c r="C46" s="73" t="s">
        <v>39</v>
      </c>
      <c r="D46" s="111">
        <f>IF(IFERROR(INDEX(Přehled_body!$E$3:$ED$130,MATCH(Tabulka!$AI46,Přehled_body!$A$3:$A$130,0),MATCH(Tabulka!D$2,Přehled_body!$E$1:$ED$1,0)),)="",,IF(IFERROR(INDEX(Přehled_body!$E$3:$ED$130,MATCH(Tabulka!$AI46,Přehled_body!$A$3:$A$130,0),MATCH(Tabulka!D$2,Přehled_body!$E$1:$ED$1,0)),)=0,0.00000000001,IFERROR(INDEX(Přehled_body!$E$3:$ED$130,MATCH(Tabulka!$AI46,Přehled_body!$A$3:$A$130,0),MATCH(Tabulka!D$2,Přehled_body!$E$1:$ED$1,0)),)))</f>
        <v>0</v>
      </c>
      <c r="E46" s="111">
        <f>IF(IFERROR(INDEX(Přehled_body!$E$3:$ED$130,MATCH(Tabulka!$AI46,Přehled_body!$A$3:$A$130,0),MATCH(Tabulka!E$2,Přehled_body!$E$1:$ED$1,0)),)="",,IF(IFERROR(INDEX(Přehled_body!$E$3:$ED$130,MATCH(Tabulka!$AI46,Přehled_body!$A$3:$A$130,0),MATCH(Tabulka!E$2,Přehled_body!$E$1:$ED$1,0)),)=0,0.00000000001,IFERROR(INDEX(Přehled_body!$E$3:$ED$130,MATCH(Tabulka!$AI46,Přehled_body!$A$3:$A$130,0),MATCH(Tabulka!E$2,Přehled_body!$E$1:$ED$1,0)),)))</f>
        <v>0</v>
      </c>
      <c r="F46" s="111">
        <f>IF(IFERROR(INDEX(Přehled_body!$E$3:$ED$130,MATCH(Tabulka!$AI46,Přehled_body!$A$3:$A$130,0),MATCH(Tabulka!F$2,Přehled_body!$E$1:$ED$1,0)),)="",,IF(IFERROR(INDEX(Přehled_body!$E$3:$ED$130,MATCH(Tabulka!$AI46,Přehled_body!$A$3:$A$130,0),MATCH(Tabulka!F$2,Přehled_body!$E$1:$ED$1,0)),)=0,0.00000000001,IFERROR(INDEX(Přehled_body!$E$3:$ED$130,MATCH(Tabulka!$AI46,Přehled_body!$A$3:$A$130,0),MATCH(Tabulka!F$2,Přehled_body!$E$1:$ED$1,0)),)))</f>
        <v>0</v>
      </c>
      <c r="G46" s="111">
        <f>IF(IFERROR(INDEX(Přehled_body!$E$3:$ED$130,MATCH(Tabulka!$AI46,Přehled_body!$A$3:$A$130,0),MATCH(Tabulka!G$2,Přehled_body!$E$1:$ED$1,0)),)="",,IF(IFERROR(INDEX(Přehled_body!$E$3:$ED$130,MATCH(Tabulka!$AI46,Přehled_body!$A$3:$A$130,0),MATCH(Tabulka!G$2,Přehled_body!$E$1:$ED$1,0)),)=0,0.00000000001,IFERROR(INDEX(Přehled_body!$E$3:$ED$130,MATCH(Tabulka!$AI46,Přehled_body!$A$3:$A$130,0),MATCH(Tabulka!G$2,Přehled_body!$E$1:$ED$1,0)),)))</f>
        <v>0</v>
      </c>
      <c r="H46" s="111">
        <f>IF(IFERROR(INDEX(Přehled_body!$E$3:$ED$130,MATCH(Tabulka!$AI46,Přehled_body!$A$3:$A$130,0),MATCH(Tabulka!H$2,Přehled_body!$E$1:$ED$1,0)),)="",,IF(IFERROR(INDEX(Přehled_body!$E$3:$ED$130,MATCH(Tabulka!$AI46,Přehled_body!$A$3:$A$130,0),MATCH(Tabulka!H$2,Přehled_body!$E$1:$ED$1,0)),)=0,0.00000000001,IFERROR(INDEX(Přehled_body!$E$3:$ED$130,MATCH(Tabulka!$AI46,Přehled_body!$A$3:$A$130,0),MATCH(Tabulka!H$2,Přehled_body!$E$1:$ED$1,0)),)))</f>
        <v>0</v>
      </c>
      <c r="I46" s="111">
        <f>IF(IFERROR(INDEX(Přehled_body!$E$3:$ED$130,MATCH(Tabulka!$AI46,Přehled_body!$A$3:$A$130,0),MATCH(Tabulka!I$2,Přehled_body!$E$1:$ED$1,0)),)="",,IF(IFERROR(INDEX(Přehled_body!$E$3:$ED$130,MATCH(Tabulka!$AI46,Přehled_body!$A$3:$A$130,0),MATCH(Tabulka!I$2,Přehled_body!$E$1:$ED$1,0)),)=0,0.00000000001,IFERROR(INDEX(Přehled_body!$E$3:$ED$130,MATCH(Tabulka!$AI46,Přehled_body!$A$3:$A$130,0),MATCH(Tabulka!I$2,Přehled_body!$E$1:$ED$1,0)),)))</f>
        <v>0</v>
      </c>
      <c r="J46" s="111">
        <f>IF(IFERROR(INDEX(Přehled_body!$E$3:$ED$130,MATCH(Tabulka!$AI46,Přehled_body!$A$3:$A$130,0),MATCH(Tabulka!J$2,Přehled_body!$E$1:$ED$1,0)),)="",,IF(IFERROR(INDEX(Přehled_body!$E$3:$ED$130,MATCH(Tabulka!$AI46,Přehled_body!$A$3:$A$130,0),MATCH(Tabulka!J$2,Přehled_body!$E$1:$ED$1,0)),)=0,0.00000000001,IFERROR(INDEX(Přehled_body!$E$3:$ED$130,MATCH(Tabulka!$AI46,Přehled_body!$A$3:$A$130,0),MATCH(Tabulka!J$2,Přehled_body!$E$1:$ED$1,0)),)))</f>
        <v>9.9999999999999994E-12</v>
      </c>
      <c r="K46" s="111">
        <f>IF(IFERROR(INDEX(Přehled_body!$E$3:$ED$130,MATCH(Tabulka!$AI46,Přehled_body!$A$3:$A$130,0),MATCH(Tabulka!K$2,Přehled_body!$E$1:$ED$1,0)),)="",,IF(IFERROR(INDEX(Přehled_body!$E$3:$ED$130,MATCH(Tabulka!$AI46,Přehled_body!$A$3:$A$130,0),MATCH(Tabulka!K$2,Přehled_body!$E$1:$ED$1,0)),)=0,0.00000000001,IFERROR(INDEX(Přehled_body!$E$3:$ED$130,MATCH(Tabulka!$AI46,Přehled_body!$A$3:$A$130,0),MATCH(Tabulka!K$2,Přehled_body!$E$1:$ED$1,0)),)))</f>
        <v>1</v>
      </c>
      <c r="L46" s="111">
        <f>IF(IFERROR(INDEX(Přehled_body!$E$3:$ED$130,MATCH(Tabulka!$AI46,Přehled_body!$A$3:$A$130,0),MATCH(Tabulka!L$2,Přehled_body!$E$1:$ED$1,0)),)="",,IF(IFERROR(INDEX(Přehled_body!$E$3:$ED$130,MATCH(Tabulka!$AI46,Přehled_body!$A$3:$A$130,0),MATCH(Tabulka!L$2,Přehled_body!$E$1:$ED$1,0)),)=0,0.00000000001,IFERROR(INDEX(Přehled_body!$E$3:$ED$130,MATCH(Tabulka!$AI46,Přehled_body!$A$3:$A$130,0),MATCH(Tabulka!L$2,Přehled_body!$E$1:$ED$1,0)),)))</f>
        <v>2</v>
      </c>
      <c r="M46" s="111">
        <f>IF(IFERROR(INDEX(Přehled_body!$E$3:$ED$130,MATCH(Tabulka!$AI46,Přehled_body!$A$3:$A$130,0),MATCH(Tabulka!M$2,Přehled_body!$E$1:$ED$1,0)),)="",,IF(IFERROR(INDEX(Přehled_body!$E$3:$ED$130,MATCH(Tabulka!$AI46,Přehled_body!$A$3:$A$130,0),MATCH(Tabulka!M$2,Přehled_body!$E$1:$ED$1,0)),)=0,0.00000000001,IFERROR(INDEX(Přehled_body!$E$3:$ED$130,MATCH(Tabulka!$AI46,Přehled_body!$A$3:$A$130,0),MATCH(Tabulka!M$2,Přehled_body!$E$1:$ED$1,0)),)))</f>
        <v>0</v>
      </c>
      <c r="N46" s="111">
        <f>IF(IFERROR(INDEX(Přehled_body!$E$3:$ED$130,MATCH(Tabulka!$AI46,Přehled_body!$A$3:$A$130,0),MATCH(Tabulka!N$2,Přehled_body!$E$1:$ED$1,0)),)="",,IF(IFERROR(INDEX(Přehled_body!$E$3:$ED$130,MATCH(Tabulka!$AI46,Přehled_body!$A$3:$A$130,0),MATCH(Tabulka!N$2,Přehled_body!$E$1:$ED$1,0)),)=0,0.00000000001,IFERROR(INDEX(Přehled_body!$E$3:$ED$130,MATCH(Tabulka!$AI46,Přehled_body!$A$3:$A$130,0),MATCH(Tabulka!N$2,Přehled_body!$E$1:$ED$1,0)),)))</f>
        <v>0</v>
      </c>
      <c r="O46" s="111">
        <f>IF(IFERROR(INDEX(Přehled_body!$E$3:$ED$130,MATCH(Tabulka!$AI46,Přehled_body!$A$3:$A$130,0),MATCH(Tabulka!O$2,Přehled_body!$E$1:$ED$1,0)),)="",,IF(IFERROR(INDEX(Přehled_body!$E$3:$ED$130,MATCH(Tabulka!$AI46,Přehled_body!$A$3:$A$130,0),MATCH(Tabulka!O$2,Přehled_body!$E$1:$ED$1,0)),)=0,0.00000000001,IFERROR(INDEX(Přehled_body!$E$3:$ED$130,MATCH(Tabulka!$AI46,Přehled_body!$A$3:$A$130,0),MATCH(Tabulka!O$2,Přehled_body!$E$1:$ED$1,0)),)))</f>
        <v>0</v>
      </c>
      <c r="P46" s="111">
        <f>IF(IFERROR(INDEX(Přehled_body!$E$3:$ED$130,MATCH(Tabulka!$AI46,Přehled_body!$A$3:$A$130,0),MATCH(Tabulka!P$2,Přehled_body!$E$1:$ED$1,0)),)="",,IF(IFERROR(INDEX(Přehled_body!$E$3:$ED$130,MATCH(Tabulka!$AI46,Přehled_body!$A$3:$A$130,0),MATCH(Tabulka!P$2,Přehled_body!$E$1:$ED$1,0)),)=0,0.00000000001,IFERROR(INDEX(Přehled_body!$E$3:$ED$130,MATCH(Tabulka!$AI46,Přehled_body!$A$3:$A$130,0),MATCH(Tabulka!P$2,Přehled_body!$E$1:$ED$1,0)),)))</f>
        <v>0</v>
      </c>
      <c r="Q46" s="111">
        <f>IF(IFERROR(INDEX(Přehled_body!$E$3:$ED$130,MATCH(Tabulka!$AI46,Přehled_body!$A$3:$A$130,0),MATCH(Tabulka!Q$2,Přehled_body!$E$1:$ED$1,0)),)="",,IF(IFERROR(INDEX(Přehled_body!$E$3:$ED$130,MATCH(Tabulka!$AI46,Přehled_body!$A$3:$A$130,0),MATCH(Tabulka!Q$2,Přehled_body!$E$1:$ED$1,0)),)=0,0.00000000001,IFERROR(INDEX(Přehled_body!$E$3:$ED$130,MATCH(Tabulka!$AI46,Přehled_body!$A$3:$A$130,0),MATCH(Tabulka!Q$2,Přehled_body!$E$1:$ED$1,0)),)))</f>
        <v>0</v>
      </c>
      <c r="R46" s="111">
        <f>IF(IFERROR(INDEX(Přehled_body!$E$3:$ED$130,MATCH(Tabulka!$AI46,Přehled_body!$A$3:$A$130,0),MATCH(Tabulka!R$2,Přehled_body!$E$1:$ED$1,0)),)="",,IF(IFERROR(INDEX(Přehled_body!$E$3:$ED$130,MATCH(Tabulka!$AI46,Přehled_body!$A$3:$A$130,0),MATCH(Tabulka!R$2,Přehled_body!$E$1:$ED$1,0)),)=0,0.00000000001,IFERROR(INDEX(Přehled_body!$E$3:$ED$130,MATCH(Tabulka!$AI46,Přehled_body!$A$3:$A$130,0),MATCH(Tabulka!R$2,Přehled_body!$E$1:$ED$1,0)),)))</f>
        <v>0</v>
      </c>
      <c r="S46" s="111">
        <f>IF(IFERROR(INDEX(Přehled_body!$E$3:$ED$130,MATCH(Tabulka!$AI46,Přehled_body!$A$3:$A$130,0),MATCH(Tabulka!S$2,Přehled_body!$E$1:$ED$1,0)),)="",,IF(IFERROR(INDEX(Přehled_body!$E$3:$ED$130,MATCH(Tabulka!$AI46,Přehled_body!$A$3:$A$130,0),MATCH(Tabulka!S$2,Přehled_body!$E$1:$ED$1,0)),)=0,0.00000000001,IFERROR(INDEX(Přehled_body!$E$3:$ED$130,MATCH(Tabulka!$AI46,Přehled_body!$A$3:$A$130,0),MATCH(Tabulka!S$2,Přehled_body!$E$1:$ED$1,0)),)))</f>
        <v>0</v>
      </c>
      <c r="T46" s="111">
        <f>IF(IFERROR(INDEX(Přehled_body!$E$3:$ED$130,MATCH(Tabulka!$AI46,Přehled_body!$A$3:$A$130,0),MATCH(Tabulka!T$2,Přehled_body!$E$1:$ED$1,0)),)="",,IF(IFERROR(INDEX(Přehled_body!$E$3:$ED$130,MATCH(Tabulka!$AI46,Přehled_body!$A$3:$A$130,0),MATCH(Tabulka!T$2,Přehled_body!$E$1:$ED$1,0)),)=0,0.00000000001,IFERROR(INDEX(Přehled_body!$E$3:$ED$130,MATCH(Tabulka!$AI46,Přehled_body!$A$3:$A$130,0),MATCH(Tabulka!T$2,Přehled_body!$E$1:$ED$1,0)),)))</f>
        <v>0</v>
      </c>
      <c r="U46" s="111">
        <f>IF(IFERROR(INDEX(Přehled_body!$E$3:$ED$130,MATCH(Tabulka!$AI46,Přehled_body!$A$3:$A$130,0),MATCH(Tabulka!U$2,Přehled_body!$E$1:$ED$1,0)),)="",,IF(IFERROR(INDEX(Přehled_body!$E$3:$ED$130,MATCH(Tabulka!$AI46,Přehled_body!$A$3:$A$130,0),MATCH(Tabulka!U$2,Přehled_body!$E$1:$ED$1,0)),)=0,0.00000000001,IFERROR(INDEX(Přehled_body!$E$3:$ED$130,MATCH(Tabulka!$AI46,Přehled_body!$A$3:$A$130,0),MATCH(Tabulka!U$2,Přehled_body!$E$1:$ED$1,0)),)))</f>
        <v>0</v>
      </c>
      <c r="V46" s="111">
        <f>IF(IFERROR(INDEX(Přehled_body!$E$3:$ED$130,MATCH(Tabulka!$AI46,Přehled_body!$A$3:$A$130,0),MATCH(Tabulka!V$2,Přehled_body!$E$1:$ED$1,0)),)="",,IF(IFERROR(INDEX(Přehled_body!$E$3:$ED$130,MATCH(Tabulka!$AI46,Přehled_body!$A$3:$A$130,0),MATCH(Tabulka!V$2,Přehled_body!$E$1:$ED$1,0)),)=0,0.00000000001,IFERROR(INDEX(Přehled_body!$E$3:$ED$130,MATCH(Tabulka!$AI46,Přehled_body!$A$3:$A$130,0),MATCH(Tabulka!V$2,Přehled_body!$E$1:$ED$1,0)),)))</f>
        <v>0</v>
      </c>
      <c r="W46" s="111">
        <f>IF(IFERROR(INDEX(Přehled_body!$E$3:$ED$130,MATCH(Tabulka!$AI46,Přehled_body!$A$3:$A$130,0),MATCH(Tabulka!W$2,Přehled_body!$E$1:$ED$1,0)),)="",,IF(IFERROR(INDEX(Přehled_body!$E$3:$ED$130,MATCH(Tabulka!$AI46,Přehled_body!$A$3:$A$130,0),MATCH(Tabulka!W$2,Přehled_body!$E$1:$ED$1,0)),)=0,0.00000000001,IFERROR(INDEX(Přehled_body!$E$3:$ED$130,MATCH(Tabulka!$AI46,Přehled_body!$A$3:$A$130,0),MATCH(Tabulka!W$2,Přehled_body!$E$1:$ED$1,0)),)))</f>
        <v>0</v>
      </c>
      <c r="X46" s="111">
        <f>IF(IFERROR(INDEX(Přehled_body!$E$3:$ED$130,MATCH(Tabulka!$AI46,Přehled_body!$A$3:$A$130,0),MATCH(Tabulka!X$2,Přehled_body!$E$1:$ED$1,0)),)="",,IF(IFERROR(INDEX(Přehled_body!$E$3:$ED$130,MATCH(Tabulka!$AI46,Přehled_body!$A$3:$A$130,0),MATCH(Tabulka!X$2,Přehled_body!$E$1:$ED$1,0)),)=0,0.00000000001,IFERROR(INDEX(Přehled_body!$E$3:$ED$130,MATCH(Tabulka!$AI46,Přehled_body!$A$3:$A$130,0),MATCH(Tabulka!X$2,Přehled_body!$E$1:$ED$1,0)),)))</f>
        <v>0</v>
      </c>
      <c r="Y46" s="111">
        <f>IF(IFERROR(INDEX(Přehled_body!$E$3:$ED$130,MATCH(Tabulka!$AI46,Přehled_body!$A$3:$A$130,0),MATCH(Tabulka!Y$2,Přehled_body!$E$1:$ED$1,0)),)="",,IF(IFERROR(INDEX(Přehled_body!$E$3:$ED$130,MATCH(Tabulka!$AI46,Přehled_body!$A$3:$A$130,0),MATCH(Tabulka!Y$2,Přehled_body!$E$1:$ED$1,0)),)=0,0.00000000001,IFERROR(INDEX(Přehled_body!$E$3:$ED$130,MATCH(Tabulka!$AI46,Přehled_body!$A$3:$A$130,0),MATCH(Tabulka!Y$2,Přehled_body!$E$1:$ED$1,0)),)))</f>
        <v>0</v>
      </c>
      <c r="Z46" s="111">
        <f>IF(IFERROR(INDEX(Přehled_body!$E$3:$ED$130,MATCH(Tabulka!$AI46,Přehled_body!$A$3:$A$130,0),MATCH(Tabulka!Z$2,Přehled_body!$E$1:$ED$1,0)),)="",,IF(IFERROR(INDEX(Přehled_body!$E$3:$ED$130,MATCH(Tabulka!$AI46,Přehled_body!$A$3:$A$130,0),MATCH(Tabulka!Z$2,Přehled_body!$E$1:$ED$1,0)),)=0,0.00000000001,IFERROR(INDEX(Přehled_body!$E$3:$ED$130,MATCH(Tabulka!$AI46,Přehled_body!$A$3:$A$130,0),MATCH(Tabulka!Z$2,Přehled_body!$E$1:$ED$1,0)),)))</f>
        <v>0</v>
      </c>
      <c r="AA46" s="111">
        <f>IF(IFERROR(INDEX(Přehled_body!$E$3:$ED$130,MATCH(Tabulka!$AI46,Přehled_body!$A$3:$A$130,0),MATCH(Tabulka!AA$2,Přehled_body!$E$1:$ED$1,0)),)="",,IF(IFERROR(INDEX(Přehled_body!$E$3:$ED$130,MATCH(Tabulka!$AI46,Přehled_body!$A$3:$A$130,0),MATCH(Tabulka!AA$2,Přehled_body!$E$1:$ED$1,0)),)=0,0.00000000001,IFERROR(INDEX(Přehled_body!$E$3:$ED$130,MATCH(Tabulka!$AI46,Přehled_body!$A$3:$A$130,0),MATCH(Tabulka!AA$2,Přehled_body!$E$1:$ED$1,0)),)))</f>
        <v>0</v>
      </c>
      <c r="AB46" s="111">
        <f>IF(IFERROR(INDEX(Přehled_body!$E$3:$ED$130,MATCH(Tabulka!$AI46,Přehled_body!$A$3:$A$130,0),MATCH(Tabulka!AB$2,Přehled_body!$E$1:$ED$1,0)),)="",,IF(IFERROR(INDEX(Přehled_body!$E$3:$ED$130,MATCH(Tabulka!$AI46,Přehled_body!$A$3:$A$130,0),MATCH(Tabulka!AB$2,Přehled_body!$E$1:$ED$1,0)),)=0,0.00000000001,IFERROR(INDEX(Přehled_body!$E$3:$ED$130,MATCH(Tabulka!$AI46,Přehled_body!$A$3:$A$130,0),MATCH(Tabulka!AB$2,Přehled_body!$E$1:$ED$1,0)),)))</f>
        <v>0</v>
      </c>
      <c r="AC46" s="111">
        <f>IF(IFERROR(INDEX(Přehled_body!$E$3:$ED$130,MATCH(Tabulka!$AI46,Přehled_body!$A$3:$A$130,0),MATCH(Tabulka!AC$2,Přehled_body!$E$1:$ED$1,0)),)="",,IF(IFERROR(INDEX(Přehled_body!$E$3:$ED$130,MATCH(Tabulka!$AI46,Přehled_body!$A$3:$A$130,0),MATCH(Tabulka!AC$2,Přehled_body!$E$1:$ED$1,0)),)=0,0.00000000001,IFERROR(INDEX(Přehled_body!$E$3:$ED$130,MATCH(Tabulka!$AI46,Přehled_body!$A$3:$A$130,0),MATCH(Tabulka!AC$2,Přehled_body!$E$1:$ED$1,0)),)))</f>
        <v>0</v>
      </c>
      <c r="AD46" s="111">
        <f>IF(IFERROR(INDEX(Přehled_body!$E$3:$ED$130,MATCH(Tabulka!$AI46,Přehled_body!$A$3:$A$130,0),MATCH(Tabulka!AD$2,Přehled_body!$E$1:$ED$1,0)),)="",,IF(IFERROR(INDEX(Přehled_body!$E$3:$ED$130,MATCH(Tabulka!$AI46,Přehled_body!$A$3:$A$130,0),MATCH(Tabulka!AD$2,Přehled_body!$E$1:$ED$1,0)),)=0,0.00000000001,IFERROR(INDEX(Přehled_body!$E$3:$ED$130,MATCH(Tabulka!$AI46,Přehled_body!$A$3:$A$130,0),MATCH(Tabulka!AD$2,Přehled_body!$E$1:$ED$1,0)),)))</f>
        <v>0</v>
      </c>
      <c r="AE46" s="74">
        <f>IF(SUM($D$44:$AD$48)&lt;1,-90000,SUM(D46:AD46))</f>
        <v>3.00000000001</v>
      </c>
      <c r="AF46" s="72"/>
      <c r="AG46" s="8"/>
      <c r="AI46" t="str">
        <f>CONCATENATE($B$45," ",$B$46,C46)</f>
        <v>Míra ChalupníkPlaceno panáků</v>
      </c>
    </row>
    <row r="47" spans="1:35" ht="13.8">
      <c r="A47" s="64"/>
      <c r="B47" s="70"/>
      <c r="C47" s="73" t="s">
        <v>25</v>
      </c>
      <c r="D47" s="111">
        <f>IF(IFERROR(INDEX(Přehled_body!$E$3:$ED$130,MATCH(Tabulka!$AI47,Přehled_body!$A$3:$A$130,0),MATCH(Tabulka!D$2,Přehled_body!$E$1:$ED$1,0)),)="",,IF(IFERROR(INDEX(Přehled_body!$E$3:$ED$130,MATCH(Tabulka!$AI47,Přehled_body!$A$3:$A$130,0),MATCH(Tabulka!D$2,Přehled_body!$E$1:$ED$1,0)),)=0,0.00000000001,IFERROR(INDEX(Přehled_body!$E$3:$ED$130,MATCH(Tabulka!$AI47,Přehled_body!$A$3:$A$130,0),MATCH(Tabulka!D$2,Přehled_body!$E$1:$ED$1,0)),)))</f>
        <v>0</v>
      </c>
      <c r="E47" s="111">
        <f>IF(IFERROR(INDEX(Přehled_body!$E$3:$ED$130,MATCH(Tabulka!$AI47,Přehled_body!$A$3:$A$130,0),MATCH(Tabulka!E$2,Přehled_body!$E$1:$ED$1,0)),)="",,IF(IFERROR(INDEX(Přehled_body!$E$3:$ED$130,MATCH(Tabulka!$AI47,Přehled_body!$A$3:$A$130,0),MATCH(Tabulka!E$2,Přehled_body!$E$1:$ED$1,0)),)=0,0.00000000001,IFERROR(INDEX(Přehled_body!$E$3:$ED$130,MATCH(Tabulka!$AI47,Přehled_body!$A$3:$A$130,0),MATCH(Tabulka!E$2,Přehled_body!$E$1:$ED$1,0)),)))</f>
        <v>0</v>
      </c>
      <c r="F47" s="111">
        <f>IF(IFERROR(INDEX(Přehled_body!$E$3:$ED$130,MATCH(Tabulka!$AI47,Přehled_body!$A$3:$A$130,0),MATCH(Tabulka!F$2,Přehled_body!$E$1:$ED$1,0)),)="",,IF(IFERROR(INDEX(Přehled_body!$E$3:$ED$130,MATCH(Tabulka!$AI47,Přehled_body!$A$3:$A$130,0),MATCH(Tabulka!F$2,Přehled_body!$E$1:$ED$1,0)),)=0,0.00000000001,IFERROR(INDEX(Přehled_body!$E$3:$ED$130,MATCH(Tabulka!$AI47,Přehled_body!$A$3:$A$130,0),MATCH(Tabulka!F$2,Přehled_body!$E$1:$ED$1,0)),)))</f>
        <v>0</v>
      </c>
      <c r="G47" s="111">
        <f>IF(IFERROR(INDEX(Přehled_body!$E$3:$ED$130,MATCH(Tabulka!$AI47,Přehled_body!$A$3:$A$130,0),MATCH(Tabulka!G$2,Přehled_body!$E$1:$ED$1,0)),)="",,IF(IFERROR(INDEX(Přehled_body!$E$3:$ED$130,MATCH(Tabulka!$AI47,Přehled_body!$A$3:$A$130,0),MATCH(Tabulka!G$2,Přehled_body!$E$1:$ED$1,0)),)=0,0.00000000001,IFERROR(INDEX(Přehled_body!$E$3:$ED$130,MATCH(Tabulka!$AI47,Přehled_body!$A$3:$A$130,0),MATCH(Tabulka!G$2,Přehled_body!$E$1:$ED$1,0)),)))</f>
        <v>0</v>
      </c>
      <c r="H47" s="111">
        <f>IF(IFERROR(INDEX(Přehled_body!$E$3:$ED$130,MATCH(Tabulka!$AI47,Přehled_body!$A$3:$A$130,0),MATCH(Tabulka!H$2,Přehled_body!$E$1:$ED$1,0)),)="",,IF(IFERROR(INDEX(Přehled_body!$E$3:$ED$130,MATCH(Tabulka!$AI47,Přehled_body!$A$3:$A$130,0),MATCH(Tabulka!H$2,Přehled_body!$E$1:$ED$1,0)),)=0,0.00000000001,IFERROR(INDEX(Přehled_body!$E$3:$ED$130,MATCH(Tabulka!$AI47,Přehled_body!$A$3:$A$130,0),MATCH(Tabulka!H$2,Přehled_body!$E$1:$ED$1,0)),)))</f>
        <v>0</v>
      </c>
      <c r="I47" s="111">
        <f>IF(IFERROR(INDEX(Přehled_body!$E$3:$ED$130,MATCH(Tabulka!$AI47,Přehled_body!$A$3:$A$130,0),MATCH(Tabulka!I$2,Přehled_body!$E$1:$ED$1,0)),)="",,IF(IFERROR(INDEX(Přehled_body!$E$3:$ED$130,MATCH(Tabulka!$AI47,Přehled_body!$A$3:$A$130,0),MATCH(Tabulka!I$2,Přehled_body!$E$1:$ED$1,0)),)=0,0.00000000001,IFERROR(INDEX(Přehled_body!$E$3:$ED$130,MATCH(Tabulka!$AI47,Přehled_body!$A$3:$A$130,0),MATCH(Tabulka!I$2,Přehled_body!$E$1:$ED$1,0)),)))</f>
        <v>0</v>
      </c>
      <c r="J47" s="111">
        <f>IF(IFERROR(INDEX(Přehled_body!$E$3:$ED$130,MATCH(Tabulka!$AI47,Přehled_body!$A$3:$A$130,0),MATCH(Tabulka!J$2,Přehled_body!$E$1:$ED$1,0)),)="",,IF(IFERROR(INDEX(Přehled_body!$E$3:$ED$130,MATCH(Tabulka!$AI47,Přehled_body!$A$3:$A$130,0),MATCH(Tabulka!J$2,Přehled_body!$E$1:$ED$1,0)),)=0,0.00000000001,IFERROR(INDEX(Přehled_body!$E$3:$ED$130,MATCH(Tabulka!$AI47,Přehled_body!$A$3:$A$130,0),MATCH(Tabulka!J$2,Přehled_body!$E$1:$ED$1,0)),)))</f>
        <v>9.9999999999999994E-12</v>
      </c>
      <c r="K47" s="111">
        <f>IF(IFERROR(INDEX(Přehled_body!$E$3:$ED$130,MATCH(Tabulka!$AI47,Přehled_body!$A$3:$A$130,0),MATCH(Tabulka!K$2,Přehled_body!$E$1:$ED$1,0)),)="",,IF(IFERROR(INDEX(Přehled_body!$E$3:$ED$130,MATCH(Tabulka!$AI47,Přehled_body!$A$3:$A$130,0),MATCH(Tabulka!K$2,Přehled_body!$E$1:$ED$1,0)),)=0,0.00000000001,IFERROR(INDEX(Přehled_body!$E$3:$ED$130,MATCH(Tabulka!$AI47,Přehled_body!$A$3:$A$130,0),MATCH(Tabulka!K$2,Přehled_body!$E$1:$ED$1,0)),)))</f>
        <v>9.9999999999999994E-12</v>
      </c>
      <c r="L47" s="111">
        <f>IF(IFERROR(INDEX(Přehled_body!$E$3:$ED$130,MATCH(Tabulka!$AI47,Přehled_body!$A$3:$A$130,0),MATCH(Tabulka!L$2,Přehled_body!$E$1:$ED$1,0)),)="",,IF(IFERROR(INDEX(Přehled_body!$E$3:$ED$130,MATCH(Tabulka!$AI47,Přehled_body!$A$3:$A$130,0),MATCH(Tabulka!L$2,Přehled_body!$E$1:$ED$1,0)),)=0,0.00000000001,IFERROR(INDEX(Přehled_body!$E$3:$ED$130,MATCH(Tabulka!$AI47,Přehled_body!$A$3:$A$130,0),MATCH(Tabulka!L$2,Přehled_body!$E$1:$ED$1,0)),)))</f>
        <v>9.9999999999999994E-12</v>
      </c>
      <c r="M47" s="111">
        <f>IF(IFERROR(INDEX(Přehled_body!$E$3:$ED$130,MATCH(Tabulka!$AI47,Přehled_body!$A$3:$A$130,0),MATCH(Tabulka!M$2,Přehled_body!$E$1:$ED$1,0)),)="",,IF(IFERROR(INDEX(Přehled_body!$E$3:$ED$130,MATCH(Tabulka!$AI47,Přehled_body!$A$3:$A$130,0),MATCH(Tabulka!M$2,Přehled_body!$E$1:$ED$1,0)),)=0,0.00000000001,IFERROR(INDEX(Přehled_body!$E$3:$ED$130,MATCH(Tabulka!$AI47,Přehled_body!$A$3:$A$130,0),MATCH(Tabulka!M$2,Přehled_body!$E$1:$ED$1,0)),)))</f>
        <v>0</v>
      </c>
      <c r="N47" s="111">
        <f>IF(IFERROR(INDEX(Přehled_body!$E$3:$ED$130,MATCH(Tabulka!$AI47,Přehled_body!$A$3:$A$130,0),MATCH(Tabulka!N$2,Přehled_body!$E$1:$ED$1,0)),)="",,IF(IFERROR(INDEX(Přehled_body!$E$3:$ED$130,MATCH(Tabulka!$AI47,Přehled_body!$A$3:$A$130,0),MATCH(Tabulka!N$2,Přehled_body!$E$1:$ED$1,0)),)=0,0.00000000001,IFERROR(INDEX(Přehled_body!$E$3:$ED$130,MATCH(Tabulka!$AI47,Přehled_body!$A$3:$A$130,0),MATCH(Tabulka!N$2,Přehled_body!$E$1:$ED$1,0)),)))</f>
        <v>0</v>
      </c>
      <c r="O47" s="111">
        <f>IF(IFERROR(INDEX(Přehled_body!$E$3:$ED$130,MATCH(Tabulka!$AI47,Přehled_body!$A$3:$A$130,0),MATCH(Tabulka!O$2,Přehled_body!$E$1:$ED$1,0)),)="",,IF(IFERROR(INDEX(Přehled_body!$E$3:$ED$130,MATCH(Tabulka!$AI47,Přehled_body!$A$3:$A$130,0),MATCH(Tabulka!O$2,Přehled_body!$E$1:$ED$1,0)),)=0,0.00000000001,IFERROR(INDEX(Přehled_body!$E$3:$ED$130,MATCH(Tabulka!$AI47,Přehled_body!$A$3:$A$130,0),MATCH(Tabulka!O$2,Přehled_body!$E$1:$ED$1,0)),)))</f>
        <v>0</v>
      </c>
      <c r="P47" s="111">
        <f>IF(IFERROR(INDEX(Přehled_body!$E$3:$ED$130,MATCH(Tabulka!$AI47,Přehled_body!$A$3:$A$130,0),MATCH(Tabulka!P$2,Přehled_body!$E$1:$ED$1,0)),)="",,IF(IFERROR(INDEX(Přehled_body!$E$3:$ED$130,MATCH(Tabulka!$AI47,Přehled_body!$A$3:$A$130,0),MATCH(Tabulka!P$2,Přehled_body!$E$1:$ED$1,0)),)=0,0.00000000001,IFERROR(INDEX(Přehled_body!$E$3:$ED$130,MATCH(Tabulka!$AI47,Přehled_body!$A$3:$A$130,0),MATCH(Tabulka!P$2,Přehled_body!$E$1:$ED$1,0)),)))</f>
        <v>0</v>
      </c>
      <c r="Q47" s="111">
        <f>IF(IFERROR(INDEX(Přehled_body!$E$3:$ED$130,MATCH(Tabulka!$AI47,Přehled_body!$A$3:$A$130,0),MATCH(Tabulka!Q$2,Přehled_body!$E$1:$ED$1,0)),)="",,IF(IFERROR(INDEX(Přehled_body!$E$3:$ED$130,MATCH(Tabulka!$AI47,Přehled_body!$A$3:$A$130,0),MATCH(Tabulka!Q$2,Přehled_body!$E$1:$ED$1,0)),)=0,0.00000000001,IFERROR(INDEX(Přehled_body!$E$3:$ED$130,MATCH(Tabulka!$AI47,Přehled_body!$A$3:$A$130,0),MATCH(Tabulka!Q$2,Přehled_body!$E$1:$ED$1,0)),)))</f>
        <v>0</v>
      </c>
      <c r="R47" s="111">
        <f>IF(IFERROR(INDEX(Přehled_body!$E$3:$ED$130,MATCH(Tabulka!$AI47,Přehled_body!$A$3:$A$130,0),MATCH(Tabulka!R$2,Přehled_body!$E$1:$ED$1,0)),)="",,IF(IFERROR(INDEX(Přehled_body!$E$3:$ED$130,MATCH(Tabulka!$AI47,Přehled_body!$A$3:$A$130,0),MATCH(Tabulka!R$2,Přehled_body!$E$1:$ED$1,0)),)=0,0.00000000001,IFERROR(INDEX(Přehled_body!$E$3:$ED$130,MATCH(Tabulka!$AI47,Přehled_body!$A$3:$A$130,0),MATCH(Tabulka!R$2,Přehled_body!$E$1:$ED$1,0)),)))</f>
        <v>0</v>
      </c>
      <c r="S47" s="111">
        <f>IF(IFERROR(INDEX(Přehled_body!$E$3:$ED$130,MATCH(Tabulka!$AI47,Přehled_body!$A$3:$A$130,0),MATCH(Tabulka!S$2,Přehled_body!$E$1:$ED$1,0)),)="",,IF(IFERROR(INDEX(Přehled_body!$E$3:$ED$130,MATCH(Tabulka!$AI47,Přehled_body!$A$3:$A$130,0),MATCH(Tabulka!S$2,Přehled_body!$E$1:$ED$1,0)),)=0,0.00000000001,IFERROR(INDEX(Přehled_body!$E$3:$ED$130,MATCH(Tabulka!$AI47,Přehled_body!$A$3:$A$130,0),MATCH(Tabulka!S$2,Přehled_body!$E$1:$ED$1,0)),)))</f>
        <v>0</v>
      </c>
      <c r="T47" s="111">
        <f>IF(IFERROR(INDEX(Přehled_body!$E$3:$ED$130,MATCH(Tabulka!$AI47,Přehled_body!$A$3:$A$130,0),MATCH(Tabulka!T$2,Přehled_body!$E$1:$ED$1,0)),)="",,IF(IFERROR(INDEX(Přehled_body!$E$3:$ED$130,MATCH(Tabulka!$AI47,Přehled_body!$A$3:$A$130,0),MATCH(Tabulka!T$2,Přehled_body!$E$1:$ED$1,0)),)=0,0.00000000001,IFERROR(INDEX(Přehled_body!$E$3:$ED$130,MATCH(Tabulka!$AI47,Přehled_body!$A$3:$A$130,0),MATCH(Tabulka!T$2,Přehled_body!$E$1:$ED$1,0)),)))</f>
        <v>0</v>
      </c>
      <c r="U47" s="111">
        <f>IF(IFERROR(INDEX(Přehled_body!$E$3:$ED$130,MATCH(Tabulka!$AI47,Přehled_body!$A$3:$A$130,0),MATCH(Tabulka!U$2,Přehled_body!$E$1:$ED$1,0)),)="",,IF(IFERROR(INDEX(Přehled_body!$E$3:$ED$130,MATCH(Tabulka!$AI47,Přehled_body!$A$3:$A$130,0),MATCH(Tabulka!U$2,Přehled_body!$E$1:$ED$1,0)),)=0,0.00000000001,IFERROR(INDEX(Přehled_body!$E$3:$ED$130,MATCH(Tabulka!$AI47,Přehled_body!$A$3:$A$130,0),MATCH(Tabulka!U$2,Přehled_body!$E$1:$ED$1,0)),)))</f>
        <v>0</v>
      </c>
      <c r="V47" s="111">
        <f>IF(IFERROR(INDEX(Přehled_body!$E$3:$ED$130,MATCH(Tabulka!$AI47,Přehled_body!$A$3:$A$130,0),MATCH(Tabulka!V$2,Přehled_body!$E$1:$ED$1,0)),)="",,IF(IFERROR(INDEX(Přehled_body!$E$3:$ED$130,MATCH(Tabulka!$AI47,Přehled_body!$A$3:$A$130,0),MATCH(Tabulka!V$2,Přehled_body!$E$1:$ED$1,0)),)=0,0.00000000001,IFERROR(INDEX(Přehled_body!$E$3:$ED$130,MATCH(Tabulka!$AI47,Přehled_body!$A$3:$A$130,0),MATCH(Tabulka!V$2,Přehled_body!$E$1:$ED$1,0)),)))</f>
        <v>0</v>
      </c>
      <c r="W47" s="111">
        <f>IF(IFERROR(INDEX(Přehled_body!$E$3:$ED$130,MATCH(Tabulka!$AI47,Přehled_body!$A$3:$A$130,0),MATCH(Tabulka!W$2,Přehled_body!$E$1:$ED$1,0)),)="",,IF(IFERROR(INDEX(Přehled_body!$E$3:$ED$130,MATCH(Tabulka!$AI47,Přehled_body!$A$3:$A$130,0),MATCH(Tabulka!W$2,Přehled_body!$E$1:$ED$1,0)),)=0,0.00000000001,IFERROR(INDEX(Přehled_body!$E$3:$ED$130,MATCH(Tabulka!$AI47,Přehled_body!$A$3:$A$130,0),MATCH(Tabulka!W$2,Přehled_body!$E$1:$ED$1,0)),)))</f>
        <v>0</v>
      </c>
      <c r="X47" s="111">
        <f>IF(IFERROR(INDEX(Přehled_body!$E$3:$ED$130,MATCH(Tabulka!$AI47,Přehled_body!$A$3:$A$130,0),MATCH(Tabulka!X$2,Přehled_body!$E$1:$ED$1,0)),)="",,IF(IFERROR(INDEX(Přehled_body!$E$3:$ED$130,MATCH(Tabulka!$AI47,Přehled_body!$A$3:$A$130,0),MATCH(Tabulka!X$2,Přehled_body!$E$1:$ED$1,0)),)=0,0.00000000001,IFERROR(INDEX(Přehled_body!$E$3:$ED$130,MATCH(Tabulka!$AI47,Přehled_body!$A$3:$A$130,0),MATCH(Tabulka!X$2,Přehled_body!$E$1:$ED$1,0)),)))</f>
        <v>0</v>
      </c>
      <c r="Y47" s="111">
        <f>IF(IFERROR(INDEX(Přehled_body!$E$3:$ED$130,MATCH(Tabulka!$AI47,Přehled_body!$A$3:$A$130,0),MATCH(Tabulka!Y$2,Přehled_body!$E$1:$ED$1,0)),)="",,IF(IFERROR(INDEX(Přehled_body!$E$3:$ED$130,MATCH(Tabulka!$AI47,Přehled_body!$A$3:$A$130,0),MATCH(Tabulka!Y$2,Přehled_body!$E$1:$ED$1,0)),)=0,0.00000000001,IFERROR(INDEX(Přehled_body!$E$3:$ED$130,MATCH(Tabulka!$AI47,Přehled_body!$A$3:$A$130,0),MATCH(Tabulka!Y$2,Přehled_body!$E$1:$ED$1,0)),)))</f>
        <v>0</v>
      </c>
      <c r="Z47" s="111">
        <f>IF(IFERROR(INDEX(Přehled_body!$E$3:$ED$130,MATCH(Tabulka!$AI47,Přehled_body!$A$3:$A$130,0),MATCH(Tabulka!Z$2,Přehled_body!$E$1:$ED$1,0)),)="",,IF(IFERROR(INDEX(Přehled_body!$E$3:$ED$130,MATCH(Tabulka!$AI47,Přehled_body!$A$3:$A$130,0),MATCH(Tabulka!Z$2,Přehled_body!$E$1:$ED$1,0)),)=0,0.00000000001,IFERROR(INDEX(Přehled_body!$E$3:$ED$130,MATCH(Tabulka!$AI47,Přehled_body!$A$3:$A$130,0),MATCH(Tabulka!Z$2,Přehled_body!$E$1:$ED$1,0)),)))</f>
        <v>0</v>
      </c>
      <c r="AA47" s="111">
        <f>IF(IFERROR(INDEX(Přehled_body!$E$3:$ED$130,MATCH(Tabulka!$AI47,Přehled_body!$A$3:$A$130,0),MATCH(Tabulka!AA$2,Přehled_body!$E$1:$ED$1,0)),)="",,IF(IFERROR(INDEX(Přehled_body!$E$3:$ED$130,MATCH(Tabulka!$AI47,Přehled_body!$A$3:$A$130,0),MATCH(Tabulka!AA$2,Přehled_body!$E$1:$ED$1,0)),)=0,0.00000000001,IFERROR(INDEX(Přehled_body!$E$3:$ED$130,MATCH(Tabulka!$AI47,Přehled_body!$A$3:$A$130,0),MATCH(Tabulka!AA$2,Přehled_body!$E$1:$ED$1,0)),)))</f>
        <v>0</v>
      </c>
      <c r="AB47" s="111">
        <f>IF(IFERROR(INDEX(Přehled_body!$E$3:$ED$130,MATCH(Tabulka!$AI47,Přehled_body!$A$3:$A$130,0),MATCH(Tabulka!AB$2,Přehled_body!$E$1:$ED$1,0)),)="",,IF(IFERROR(INDEX(Přehled_body!$E$3:$ED$130,MATCH(Tabulka!$AI47,Přehled_body!$A$3:$A$130,0),MATCH(Tabulka!AB$2,Přehled_body!$E$1:$ED$1,0)),)=0,0.00000000001,IFERROR(INDEX(Přehled_body!$E$3:$ED$130,MATCH(Tabulka!$AI47,Přehled_body!$A$3:$A$130,0),MATCH(Tabulka!AB$2,Přehled_body!$E$1:$ED$1,0)),)))</f>
        <v>0</v>
      </c>
      <c r="AC47" s="111">
        <f>IF(IFERROR(INDEX(Přehled_body!$E$3:$ED$130,MATCH(Tabulka!$AI47,Přehled_body!$A$3:$A$130,0),MATCH(Tabulka!AC$2,Přehled_body!$E$1:$ED$1,0)),)="",,IF(IFERROR(INDEX(Přehled_body!$E$3:$ED$130,MATCH(Tabulka!$AI47,Přehled_body!$A$3:$A$130,0),MATCH(Tabulka!AC$2,Přehled_body!$E$1:$ED$1,0)),)=0,0.00000000001,IFERROR(INDEX(Přehled_body!$E$3:$ED$130,MATCH(Tabulka!$AI47,Přehled_body!$A$3:$A$130,0),MATCH(Tabulka!AC$2,Přehled_body!$E$1:$ED$1,0)),)))</f>
        <v>0</v>
      </c>
      <c r="AD47" s="111">
        <f>IF(IFERROR(INDEX(Přehled_body!$E$3:$ED$130,MATCH(Tabulka!$AI47,Přehled_body!$A$3:$A$130,0),MATCH(Tabulka!AD$2,Přehled_body!$E$1:$ED$1,0)),)="",,IF(IFERROR(INDEX(Přehled_body!$E$3:$ED$130,MATCH(Tabulka!$AI47,Přehled_body!$A$3:$A$130,0),MATCH(Tabulka!AD$2,Přehled_body!$E$1:$ED$1,0)),)=0,0.00000000001,IFERROR(INDEX(Přehled_body!$E$3:$ED$130,MATCH(Tabulka!$AI47,Přehled_body!$A$3:$A$130,0),MATCH(Tabulka!AD$2,Přehled_body!$E$1:$ED$1,0)),)))</f>
        <v>0</v>
      </c>
      <c r="AE47" s="74">
        <f>IF(SUM($D$44:$AD$48)&lt;1,-90000,SUM(D47:AD47))</f>
        <v>3E-11</v>
      </c>
      <c r="AF47" s="72"/>
      <c r="AG47" s="8"/>
      <c r="AI47" t="str">
        <f>CONCATENATE($B$45," ",$B$46,C47)</f>
        <v>Míra ChalupníkPřehozy</v>
      </c>
    </row>
    <row r="48" spans="1:35" ht="14.4" thickBot="1">
      <c r="A48" s="64"/>
      <c r="B48" s="75"/>
      <c r="C48" s="75" t="s">
        <v>37</v>
      </c>
      <c r="D48" s="139">
        <f>IF(IFERROR(INDEX(Přehled_body!$E$3:$ED$130,MATCH(Tabulka!$AI48,Přehled_body!$A$3:$A$130,0),MATCH(Tabulka!D$2,Přehled_body!$E$1:$ED$1,0)),)="",,IF(IFERROR(INDEX(Přehled_body!$E$3:$ED$130,MATCH(Tabulka!$AI48,Přehled_body!$A$3:$A$130,0),MATCH(Tabulka!D$2,Přehled_body!$E$1:$ED$1,0)),)=0,0.00000000001,IFERROR(INDEX(Přehled_body!$E$3:$ED$130,MATCH(Tabulka!$AI48,Přehled_body!$A$3:$A$130,0),MATCH(Tabulka!D$2,Přehled_body!$E$1:$ED$1,0)),)))</f>
        <v>0</v>
      </c>
      <c r="E48" s="139">
        <f>IF(IFERROR(INDEX(Přehled_body!$E$3:$ED$130,MATCH(Tabulka!$AI48,Přehled_body!$A$3:$A$130,0),MATCH(Tabulka!E$2,Přehled_body!$E$1:$ED$1,0)),)="",,IF(IFERROR(INDEX(Přehled_body!$E$3:$ED$130,MATCH(Tabulka!$AI48,Přehled_body!$A$3:$A$130,0),MATCH(Tabulka!E$2,Přehled_body!$E$1:$ED$1,0)),)=0,0.00000000001,IFERROR(INDEX(Přehled_body!$E$3:$ED$130,MATCH(Tabulka!$AI48,Přehled_body!$A$3:$A$130,0),MATCH(Tabulka!E$2,Přehled_body!$E$1:$ED$1,0)),)))</f>
        <v>0</v>
      </c>
      <c r="F48" s="139">
        <f>IF(IFERROR(INDEX(Přehled_body!$E$3:$ED$130,MATCH(Tabulka!$AI48,Přehled_body!$A$3:$A$130,0),MATCH(Tabulka!F$2,Přehled_body!$E$1:$ED$1,0)),)="",,IF(IFERROR(INDEX(Přehled_body!$E$3:$ED$130,MATCH(Tabulka!$AI48,Přehled_body!$A$3:$A$130,0),MATCH(Tabulka!F$2,Přehled_body!$E$1:$ED$1,0)),)=0,0.00000000001,IFERROR(INDEX(Přehled_body!$E$3:$ED$130,MATCH(Tabulka!$AI48,Přehled_body!$A$3:$A$130,0),MATCH(Tabulka!F$2,Přehled_body!$E$1:$ED$1,0)),)))</f>
        <v>0</v>
      </c>
      <c r="G48" s="139">
        <f>IF(IFERROR(INDEX(Přehled_body!$E$3:$ED$130,MATCH(Tabulka!$AI48,Přehled_body!$A$3:$A$130,0),MATCH(Tabulka!G$2,Přehled_body!$E$1:$ED$1,0)),)="",,IF(IFERROR(INDEX(Přehled_body!$E$3:$ED$130,MATCH(Tabulka!$AI48,Přehled_body!$A$3:$A$130,0),MATCH(Tabulka!G$2,Přehled_body!$E$1:$ED$1,0)),)=0,0.00000000001,IFERROR(INDEX(Přehled_body!$E$3:$ED$130,MATCH(Tabulka!$AI48,Přehled_body!$A$3:$A$130,0),MATCH(Tabulka!G$2,Přehled_body!$E$1:$ED$1,0)),)))</f>
        <v>0</v>
      </c>
      <c r="H48" s="139">
        <f>IF(IFERROR(INDEX(Přehled_body!$E$3:$ED$130,MATCH(Tabulka!$AI48,Přehled_body!$A$3:$A$130,0),MATCH(Tabulka!H$2,Přehled_body!$E$1:$ED$1,0)),)="",,IF(IFERROR(INDEX(Přehled_body!$E$3:$ED$130,MATCH(Tabulka!$AI48,Přehled_body!$A$3:$A$130,0),MATCH(Tabulka!H$2,Přehled_body!$E$1:$ED$1,0)),)=0,0.00000000001,IFERROR(INDEX(Přehled_body!$E$3:$ED$130,MATCH(Tabulka!$AI48,Přehled_body!$A$3:$A$130,0),MATCH(Tabulka!H$2,Přehled_body!$E$1:$ED$1,0)),)))</f>
        <v>0</v>
      </c>
      <c r="I48" s="139">
        <f>IF(IFERROR(INDEX(Přehled_body!$E$3:$ED$130,MATCH(Tabulka!$AI48,Přehled_body!$A$3:$A$130,0),MATCH(Tabulka!I$2,Přehled_body!$E$1:$ED$1,0)),)="",,IF(IFERROR(INDEX(Přehled_body!$E$3:$ED$130,MATCH(Tabulka!$AI48,Přehled_body!$A$3:$A$130,0),MATCH(Tabulka!I$2,Přehled_body!$E$1:$ED$1,0)),)=0,0.00000000001,IFERROR(INDEX(Přehled_body!$E$3:$ED$130,MATCH(Tabulka!$AI48,Přehled_body!$A$3:$A$130,0),MATCH(Tabulka!I$2,Přehled_body!$E$1:$ED$1,0)),)))</f>
        <v>0</v>
      </c>
      <c r="J48" s="139">
        <f>IF(IFERROR(INDEX(Přehled_body!$E$3:$ED$130,MATCH(Tabulka!$AI48,Přehled_body!$A$3:$A$130,0),MATCH(Tabulka!J$2,Přehled_body!$E$1:$ED$1,0)),)="",,IF(IFERROR(INDEX(Přehled_body!$E$3:$ED$130,MATCH(Tabulka!$AI48,Přehled_body!$A$3:$A$130,0),MATCH(Tabulka!J$2,Přehled_body!$E$1:$ED$1,0)),)=0,0.00000000001,IFERROR(INDEX(Přehled_body!$E$3:$ED$130,MATCH(Tabulka!$AI48,Přehled_body!$A$3:$A$130,0),MATCH(Tabulka!J$2,Přehled_body!$E$1:$ED$1,0)),)))</f>
        <v>4</v>
      </c>
      <c r="K48" s="139">
        <f>IF(IFERROR(INDEX(Přehled_body!$E$3:$ED$130,MATCH(Tabulka!$AI48,Přehled_body!$A$3:$A$130,0),MATCH(Tabulka!K$2,Přehled_body!$E$1:$ED$1,0)),)="",,IF(IFERROR(INDEX(Přehled_body!$E$3:$ED$130,MATCH(Tabulka!$AI48,Přehled_body!$A$3:$A$130,0),MATCH(Tabulka!K$2,Přehled_body!$E$1:$ED$1,0)),)=0,0.00000000001,IFERROR(INDEX(Přehled_body!$E$3:$ED$130,MATCH(Tabulka!$AI48,Přehled_body!$A$3:$A$130,0),MATCH(Tabulka!K$2,Přehled_body!$E$1:$ED$1,0)),)))</f>
        <v>3</v>
      </c>
      <c r="L48" s="139">
        <f>IF(IFERROR(INDEX(Přehled_body!$E$3:$ED$130,MATCH(Tabulka!$AI48,Přehled_body!$A$3:$A$130,0),MATCH(Tabulka!L$2,Přehled_body!$E$1:$ED$1,0)),)="",,IF(IFERROR(INDEX(Přehled_body!$E$3:$ED$130,MATCH(Tabulka!$AI48,Přehled_body!$A$3:$A$130,0),MATCH(Tabulka!L$2,Přehled_body!$E$1:$ED$1,0)),)=0,0.00000000001,IFERROR(INDEX(Přehled_body!$E$3:$ED$130,MATCH(Tabulka!$AI48,Přehled_body!$A$3:$A$130,0),MATCH(Tabulka!L$2,Přehled_body!$E$1:$ED$1,0)),)))</f>
        <v>4</v>
      </c>
      <c r="M48" s="139">
        <f>IF(IFERROR(INDEX(Přehled_body!$E$3:$ED$130,MATCH(Tabulka!$AI48,Přehled_body!$A$3:$A$130,0),MATCH(Tabulka!M$2,Přehled_body!$E$1:$ED$1,0)),)="",,IF(IFERROR(INDEX(Přehled_body!$E$3:$ED$130,MATCH(Tabulka!$AI48,Přehled_body!$A$3:$A$130,0),MATCH(Tabulka!M$2,Přehled_body!$E$1:$ED$1,0)),)=0,0.00000000001,IFERROR(INDEX(Přehled_body!$E$3:$ED$130,MATCH(Tabulka!$AI48,Přehled_body!$A$3:$A$130,0),MATCH(Tabulka!M$2,Přehled_body!$E$1:$ED$1,0)),)))</f>
        <v>0</v>
      </c>
      <c r="N48" s="139">
        <f>IF(IFERROR(INDEX(Přehled_body!$E$3:$ED$130,MATCH(Tabulka!$AI48,Přehled_body!$A$3:$A$130,0),MATCH(Tabulka!N$2,Přehled_body!$E$1:$ED$1,0)),)="",,IF(IFERROR(INDEX(Přehled_body!$E$3:$ED$130,MATCH(Tabulka!$AI48,Přehled_body!$A$3:$A$130,0),MATCH(Tabulka!N$2,Přehled_body!$E$1:$ED$1,0)),)=0,0.00000000001,IFERROR(INDEX(Přehled_body!$E$3:$ED$130,MATCH(Tabulka!$AI48,Přehled_body!$A$3:$A$130,0),MATCH(Tabulka!N$2,Přehled_body!$E$1:$ED$1,0)),)))</f>
        <v>0</v>
      </c>
      <c r="O48" s="139">
        <f>IF(IFERROR(INDEX(Přehled_body!$E$3:$ED$130,MATCH(Tabulka!$AI48,Přehled_body!$A$3:$A$130,0),MATCH(Tabulka!O$2,Přehled_body!$E$1:$ED$1,0)),)="",,IF(IFERROR(INDEX(Přehled_body!$E$3:$ED$130,MATCH(Tabulka!$AI48,Přehled_body!$A$3:$A$130,0),MATCH(Tabulka!O$2,Přehled_body!$E$1:$ED$1,0)),)=0,0.00000000001,IFERROR(INDEX(Přehled_body!$E$3:$ED$130,MATCH(Tabulka!$AI48,Přehled_body!$A$3:$A$130,0),MATCH(Tabulka!O$2,Přehled_body!$E$1:$ED$1,0)),)))</f>
        <v>0</v>
      </c>
      <c r="P48" s="139">
        <f>IF(IFERROR(INDEX(Přehled_body!$E$3:$ED$130,MATCH(Tabulka!$AI48,Přehled_body!$A$3:$A$130,0),MATCH(Tabulka!P$2,Přehled_body!$E$1:$ED$1,0)),)="",,IF(IFERROR(INDEX(Přehled_body!$E$3:$ED$130,MATCH(Tabulka!$AI48,Přehled_body!$A$3:$A$130,0),MATCH(Tabulka!P$2,Přehled_body!$E$1:$ED$1,0)),)=0,0.00000000001,IFERROR(INDEX(Přehled_body!$E$3:$ED$130,MATCH(Tabulka!$AI48,Přehled_body!$A$3:$A$130,0),MATCH(Tabulka!P$2,Přehled_body!$E$1:$ED$1,0)),)))</f>
        <v>0</v>
      </c>
      <c r="Q48" s="139">
        <f>IF(IFERROR(INDEX(Přehled_body!$E$3:$ED$130,MATCH(Tabulka!$AI48,Přehled_body!$A$3:$A$130,0),MATCH(Tabulka!Q$2,Přehled_body!$E$1:$ED$1,0)),)="",,IF(IFERROR(INDEX(Přehled_body!$E$3:$ED$130,MATCH(Tabulka!$AI48,Přehled_body!$A$3:$A$130,0),MATCH(Tabulka!Q$2,Přehled_body!$E$1:$ED$1,0)),)=0,0.00000000001,IFERROR(INDEX(Přehled_body!$E$3:$ED$130,MATCH(Tabulka!$AI48,Přehled_body!$A$3:$A$130,0),MATCH(Tabulka!Q$2,Přehled_body!$E$1:$ED$1,0)),)))</f>
        <v>0</v>
      </c>
      <c r="R48" s="139">
        <f>IF(IFERROR(INDEX(Přehled_body!$E$3:$ED$130,MATCH(Tabulka!$AI48,Přehled_body!$A$3:$A$130,0),MATCH(Tabulka!R$2,Přehled_body!$E$1:$ED$1,0)),)="",,IF(IFERROR(INDEX(Přehled_body!$E$3:$ED$130,MATCH(Tabulka!$AI48,Přehled_body!$A$3:$A$130,0),MATCH(Tabulka!R$2,Přehled_body!$E$1:$ED$1,0)),)=0,0.00000000001,IFERROR(INDEX(Přehled_body!$E$3:$ED$130,MATCH(Tabulka!$AI48,Přehled_body!$A$3:$A$130,0),MATCH(Tabulka!R$2,Přehled_body!$E$1:$ED$1,0)),)))</f>
        <v>0</v>
      </c>
      <c r="S48" s="139">
        <f>IF(IFERROR(INDEX(Přehled_body!$E$3:$ED$130,MATCH(Tabulka!$AI48,Přehled_body!$A$3:$A$130,0),MATCH(Tabulka!S$2,Přehled_body!$E$1:$ED$1,0)),)="",,IF(IFERROR(INDEX(Přehled_body!$E$3:$ED$130,MATCH(Tabulka!$AI48,Přehled_body!$A$3:$A$130,0),MATCH(Tabulka!S$2,Přehled_body!$E$1:$ED$1,0)),)=0,0.00000000001,IFERROR(INDEX(Přehled_body!$E$3:$ED$130,MATCH(Tabulka!$AI48,Přehled_body!$A$3:$A$130,0),MATCH(Tabulka!S$2,Přehled_body!$E$1:$ED$1,0)),)))</f>
        <v>0</v>
      </c>
      <c r="T48" s="139">
        <f>IF(IFERROR(INDEX(Přehled_body!$E$3:$ED$130,MATCH(Tabulka!$AI48,Přehled_body!$A$3:$A$130,0),MATCH(Tabulka!T$2,Přehled_body!$E$1:$ED$1,0)),)="",,IF(IFERROR(INDEX(Přehled_body!$E$3:$ED$130,MATCH(Tabulka!$AI48,Přehled_body!$A$3:$A$130,0),MATCH(Tabulka!T$2,Přehled_body!$E$1:$ED$1,0)),)=0,0.00000000001,IFERROR(INDEX(Přehled_body!$E$3:$ED$130,MATCH(Tabulka!$AI48,Přehled_body!$A$3:$A$130,0),MATCH(Tabulka!T$2,Přehled_body!$E$1:$ED$1,0)),)))</f>
        <v>0</v>
      </c>
      <c r="U48" s="139">
        <f>IF(IFERROR(INDEX(Přehled_body!$E$3:$ED$130,MATCH(Tabulka!$AI48,Přehled_body!$A$3:$A$130,0),MATCH(Tabulka!U$2,Přehled_body!$E$1:$ED$1,0)),)="",,IF(IFERROR(INDEX(Přehled_body!$E$3:$ED$130,MATCH(Tabulka!$AI48,Přehled_body!$A$3:$A$130,0),MATCH(Tabulka!U$2,Přehled_body!$E$1:$ED$1,0)),)=0,0.00000000001,IFERROR(INDEX(Přehled_body!$E$3:$ED$130,MATCH(Tabulka!$AI48,Přehled_body!$A$3:$A$130,0),MATCH(Tabulka!U$2,Přehled_body!$E$1:$ED$1,0)),)))</f>
        <v>0</v>
      </c>
      <c r="V48" s="139">
        <f>IF(IFERROR(INDEX(Přehled_body!$E$3:$ED$130,MATCH(Tabulka!$AI48,Přehled_body!$A$3:$A$130,0),MATCH(Tabulka!V$2,Přehled_body!$E$1:$ED$1,0)),)="",,IF(IFERROR(INDEX(Přehled_body!$E$3:$ED$130,MATCH(Tabulka!$AI48,Přehled_body!$A$3:$A$130,0),MATCH(Tabulka!V$2,Přehled_body!$E$1:$ED$1,0)),)=0,0.00000000001,IFERROR(INDEX(Přehled_body!$E$3:$ED$130,MATCH(Tabulka!$AI48,Přehled_body!$A$3:$A$130,0),MATCH(Tabulka!V$2,Přehled_body!$E$1:$ED$1,0)),)))</f>
        <v>0</v>
      </c>
      <c r="W48" s="139">
        <f>IF(IFERROR(INDEX(Přehled_body!$E$3:$ED$130,MATCH(Tabulka!$AI48,Přehled_body!$A$3:$A$130,0),MATCH(Tabulka!W$2,Přehled_body!$E$1:$ED$1,0)),)="",,IF(IFERROR(INDEX(Přehled_body!$E$3:$ED$130,MATCH(Tabulka!$AI48,Přehled_body!$A$3:$A$130,0),MATCH(Tabulka!W$2,Přehled_body!$E$1:$ED$1,0)),)=0,0.00000000001,IFERROR(INDEX(Přehled_body!$E$3:$ED$130,MATCH(Tabulka!$AI48,Přehled_body!$A$3:$A$130,0),MATCH(Tabulka!W$2,Přehled_body!$E$1:$ED$1,0)),)))</f>
        <v>0</v>
      </c>
      <c r="X48" s="139">
        <f>IF(IFERROR(INDEX(Přehled_body!$E$3:$ED$130,MATCH(Tabulka!$AI48,Přehled_body!$A$3:$A$130,0),MATCH(Tabulka!X$2,Přehled_body!$E$1:$ED$1,0)),)="",,IF(IFERROR(INDEX(Přehled_body!$E$3:$ED$130,MATCH(Tabulka!$AI48,Přehled_body!$A$3:$A$130,0),MATCH(Tabulka!X$2,Přehled_body!$E$1:$ED$1,0)),)=0,0.00000000001,IFERROR(INDEX(Přehled_body!$E$3:$ED$130,MATCH(Tabulka!$AI48,Přehled_body!$A$3:$A$130,0),MATCH(Tabulka!X$2,Přehled_body!$E$1:$ED$1,0)),)))</f>
        <v>0</v>
      </c>
      <c r="Y48" s="139">
        <f>IF(IFERROR(INDEX(Přehled_body!$E$3:$ED$130,MATCH(Tabulka!$AI48,Přehled_body!$A$3:$A$130,0),MATCH(Tabulka!Y$2,Přehled_body!$E$1:$ED$1,0)),)="",,IF(IFERROR(INDEX(Přehled_body!$E$3:$ED$130,MATCH(Tabulka!$AI48,Přehled_body!$A$3:$A$130,0),MATCH(Tabulka!Y$2,Přehled_body!$E$1:$ED$1,0)),)=0,0.00000000001,IFERROR(INDEX(Přehled_body!$E$3:$ED$130,MATCH(Tabulka!$AI48,Přehled_body!$A$3:$A$130,0),MATCH(Tabulka!Y$2,Přehled_body!$E$1:$ED$1,0)),)))</f>
        <v>0</v>
      </c>
      <c r="Z48" s="139">
        <f>IF(IFERROR(INDEX(Přehled_body!$E$3:$ED$130,MATCH(Tabulka!$AI48,Přehled_body!$A$3:$A$130,0),MATCH(Tabulka!Z$2,Přehled_body!$E$1:$ED$1,0)),)="",,IF(IFERROR(INDEX(Přehled_body!$E$3:$ED$130,MATCH(Tabulka!$AI48,Přehled_body!$A$3:$A$130,0),MATCH(Tabulka!Z$2,Přehled_body!$E$1:$ED$1,0)),)=0,0.00000000001,IFERROR(INDEX(Přehled_body!$E$3:$ED$130,MATCH(Tabulka!$AI48,Přehled_body!$A$3:$A$130,0),MATCH(Tabulka!Z$2,Přehled_body!$E$1:$ED$1,0)),)))</f>
        <v>0</v>
      </c>
      <c r="AA48" s="139">
        <f>IF(IFERROR(INDEX(Přehled_body!$E$3:$ED$130,MATCH(Tabulka!$AI48,Přehled_body!$A$3:$A$130,0),MATCH(Tabulka!AA$2,Přehled_body!$E$1:$ED$1,0)),)="",,IF(IFERROR(INDEX(Přehled_body!$E$3:$ED$130,MATCH(Tabulka!$AI48,Přehled_body!$A$3:$A$130,0),MATCH(Tabulka!AA$2,Přehled_body!$E$1:$ED$1,0)),)=0,0.00000000001,IFERROR(INDEX(Přehled_body!$E$3:$ED$130,MATCH(Tabulka!$AI48,Přehled_body!$A$3:$A$130,0),MATCH(Tabulka!AA$2,Přehled_body!$E$1:$ED$1,0)),)))</f>
        <v>0</v>
      </c>
      <c r="AB48" s="139">
        <f>IF(IFERROR(INDEX(Přehled_body!$E$3:$ED$130,MATCH(Tabulka!$AI48,Přehled_body!$A$3:$A$130,0),MATCH(Tabulka!AB$2,Přehled_body!$E$1:$ED$1,0)),)="",,IF(IFERROR(INDEX(Přehled_body!$E$3:$ED$130,MATCH(Tabulka!$AI48,Přehled_body!$A$3:$A$130,0),MATCH(Tabulka!AB$2,Přehled_body!$E$1:$ED$1,0)),)=0,0.00000000001,IFERROR(INDEX(Přehled_body!$E$3:$ED$130,MATCH(Tabulka!$AI48,Přehled_body!$A$3:$A$130,0),MATCH(Tabulka!AB$2,Přehled_body!$E$1:$ED$1,0)),)))</f>
        <v>0</v>
      </c>
      <c r="AC48" s="139">
        <f>IF(IFERROR(INDEX(Přehled_body!$E$3:$ED$130,MATCH(Tabulka!$AI48,Přehled_body!$A$3:$A$130,0),MATCH(Tabulka!AC$2,Přehled_body!$E$1:$ED$1,0)),)="",,IF(IFERROR(INDEX(Přehled_body!$E$3:$ED$130,MATCH(Tabulka!$AI48,Přehled_body!$A$3:$A$130,0),MATCH(Tabulka!AC$2,Přehled_body!$E$1:$ED$1,0)),)=0,0.00000000001,IFERROR(INDEX(Přehled_body!$E$3:$ED$130,MATCH(Tabulka!$AI48,Přehled_body!$A$3:$A$130,0),MATCH(Tabulka!AC$2,Přehled_body!$E$1:$ED$1,0)),)))</f>
        <v>0</v>
      </c>
      <c r="AD48" s="139">
        <f>IF(IFERROR(INDEX(Přehled_body!$E$3:$ED$130,MATCH(Tabulka!$AI48,Přehled_body!$A$3:$A$130,0),MATCH(Tabulka!AD$2,Přehled_body!$E$1:$ED$1,0)),)="",,IF(IFERROR(INDEX(Přehled_body!$E$3:$ED$130,MATCH(Tabulka!$AI48,Přehled_body!$A$3:$A$130,0),MATCH(Tabulka!AD$2,Přehled_body!$E$1:$ED$1,0)),)=0,0.00000000001,IFERROR(INDEX(Přehled_body!$E$3:$ED$130,MATCH(Tabulka!$AI48,Přehled_body!$A$3:$A$130,0),MATCH(Tabulka!AD$2,Přehled_body!$E$1:$ED$1,0)),)))</f>
        <v>0</v>
      </c>
      <c r="AE48" s="76">
        <f>IF(SUM($D$44:$AD$48)&lt;1,-90000,SUM(D48:AD48))</f>
        <v>11</v>
      </c>
      <c r="AF48" s="67"/>
      <c r="AG48" s="8"/>
      <c r="AI48" t="str">
        <f>CONCATENATE($B$45," ",$B$46,C48)</f>
        <v>Míra ChalupníkPoč. kol</v>
      </c>
    </row>
    <row r="49" spans="1:35" ht="14.4" thickTop="1">
      <c r="A49" s="64"/>
      <c r="B49" s="92"/>
      <c r="C49" s="77" t="s">
        <v>23</v>
      </c>
      <c r="D49" s="78">
        <f>IF(IFERROR(INDEX(Přehled_body!$E$3:$ED$130,MATCH(Tabulka!$AI49,Přehled_body!$A$3:$A$130,0),MATCH(Tabulka!D$2,Přehled_body!$E$1:$ED$1,0)),)="",,IF(IFERROR(INDEX(Přehled_body!$E$3:$ED$130,MATCH(Tabulka!$AI49,Přehled_body!$A$3:$A$130,0),MATCH(Tabulka!D$2,Přehled_body!$E$1:$ED$1,0)),)=0,0.00000000001,IFERROR(INDEX(Přehled_body!$E$3:$ED$130,MATCH(Tabulka!$AI49,Přehled_body!$A$3:$A$130,0),MATCH(Tabulka!D$2,Přehled_body!$E$1:$ED$1,0)),)))</f>
        <v>1</v>
      </c>
      <c r="E49" s="79">
        <f>IF(IFERROR(INDEX(Přehled_body!$E$3:$ED$130,MATCH(Tabulka!$AI49,Přehled_body!$A$3:$A$130,0),MATCH(Tabulka!E$2,Přehled_body!$E$1:$ED$1,0)),)="",,IF(IFERROR(INDEX(Přehled_body!$E$3:$ED$130,MATCH(Tabulka!$AI49,Přehled_body!$A$3:$A$130,0),MATCH(Tabulka!E$2,Přehled_body!$E$1:$ED$1,0)),)=0,0.00000000001,IFERROR(INDEX(Přehled_body!$E$3:$ED$130,MATCH(Tabulka!$AI49,Přehled_body!$A$3:$A$130,0),MATCH(Tabulka!E$2,Přehled_body!$E$1:$ED$1,0)),)))</f>
        <v>9.9999999999999994E-12</v>
      </c>
      <c r="F49" s="79">
        <f>IF(IFERROR(INDEX(Přehled_body!$E$3:$ED$130,MATCH(Tabulka!$AI49,Přehled_body!$A$3:$A$130,0),MATCH(Tabulka!F$2,Přehled_body!$E$1:$ED$1,0)),)="",,IF(IFERROR(INDEX(Přehled_body!$E$3:$ED$130,MATCH(Tabulka!$AI49,Přehled_body!$A$3:$A$130,0),MATCH(Tabulka!F$2,Přehled_body!$E$1:$ED$1,0)),)=0,0.00000000001,IFERROR(INDEX(Přehled_body!$E$3:$ED$130,MATCH(Tabulka!$AI49,Přehled_body!$A$3:$A$130,0),MATCH(Tabulka!F$2,Přehled_body!$E$1:$ED$1,0)),)))</f>
        <v>0</v>
      </c>
      <c r="G49" s="79">
        <f>IF(IFERROR(INDEX(Přehled_body!$E$3:$ED$130,MATCH(Tabulka!$AI49,Přehled_body!$A$3:$A$130,0),MATCH(Tabulka!G$2,Přehled_body!$E$1:$ED$1,0)),)="",,IF(IFERROR(INDEX(Přehled_body!$E$3:$ED$130,MATCH(Tabulka!$AI49,Přehled_body!$A$3:$A$130,0),MATCH(Tabulka!G$2,Přehled_body!$E$1:$ED$1,0)),)=0,0.00000000001,IFERROR(INDEX(Přehled_body!$E$3:$ED$130,MATCH(Tabulka!$AI49,Přehled_body!$A$3:$A$130,0),MATCH(Tabulka!G$2,Přehled_body!$E$1:$ED$1,0)),)))</f>
        <v>0</v>
      </c>
      <c r="H49" s="79">
        <f>IF(IFERROR(INDEX(Přehled_body!$E$3:$ED$130,MATCH(Tabulka!$AI49,Přehled_body!$A$3:$A$130,0),MATCH(Tabulka!H$2,Přehled_body!$E$1:$ED$1,0)),)="",,IF(IFERROR(INDEX(Přehled_body!$E$3:$ED$130,MATCH(Tabulka!$AI49,Přehled_body!$A$3:$A$130,0),MATCH(Tabulka!H$2,Přehled_body!$E$1:$ED$1,0)),)=0,0.00000000001,IFERROR(INDEX(Přehled_body!$E$3:$ED$130,MATCH(Tabulka!$AI49,Přehled_body!$A$3:$A$130,0),MATCH(Tabulka!H$2,Přehled_body!$E$1:$ED$1,0)),)))</f>
        <v>0</v>
      </c>
      <c r="I49" s="79">
        <f>IF(IFERROR(INDEX(Přehled_body!$E$3:$ED$130,MATCH(Tabulka!$AI49,Přehled_body!$A$3:$A$130,0),MATCH(Tabulka!I$2,Přehled_body!$E$1:$ED$1,0)),)="",,IF(IFERROR(INDEX(Přehled_body!$E$3:$ED$130,MATCH(Tabulka!$AI49,Přehled_body!$A$3:$A$130,0),MATCH(Tabulka!I$2,Přehled_body!$E$1:$ED$1,0)),)=0,0.00000000001,IFERROR(INDEX(Přehled_body!$E$3:$ED$130,MATCH(Tabulka!$AI49,Přehled_body!$A$3:$A$130,0),MATCH(Tabulka!I$2,Přehled_body!$E$1:$ED$1,0)),)))</f>
        <v>9.9999999999999994E-12</v>
      </c>
      <c r="J49" s="79">
        <f>IF(IFERROR(INDEX(Přehled_body!$E$3:$ED$130,MATCH(Tabulka!$AI49,Přehled_body!$A$3:$A$130,0),MATCH(Tabulka!J$2,Přehled_body!$E$1:$ED$1,0)),)="",,IF(IFERROR(INDEX(Přehled_body!$E$3:$ED$130,MATCH(Tabulka!$AI49,Přehled_body!$A$3:$A$130,0),MATCH(Tabulka!J$2,Přehled_body!$E$1:$ED$1,0)),)=0,0.00000000001,IFERROR(INDEX(Přehled_body!$E$3:$ED$130,MATCH(Tabulka!$AI49,Přehled_body!$A$3:$A$130,0),MATCH(Tabulka!J$2,Přehled_body!$E$1:$ED$1,0)),)))</f>
        <v>9.9999999999999994E-12</v>
      </c>
      <c r="K49" s="79">
        <f>IF(IFERROR(INDEX(Přehled_body!$E$3:$ED$130,MATCH(Tabulka!$AI49,Přehled_body!$A$3:$A$130,0),MATCH(Tabulka!K$2,Přehled_body!$E$1:$ED$1,0)),)="",,IF(IFERROR(INDEX(Přehled_body!$E$3:$ED$130,MATCH(Tabulka!$AI49,Přehled_body!$A$3:$A$130,0),MATCH(Tabulka!K$2,Přehled_body!$E$1:$ED$1,0)),)=0,0.00000000001,IFERROR(INDEX(Přehled_body!$E$3:$ED$130,MATCH(Tabulka!$AI49,Přehled_body!$A$3:$A$130,0),MATCH(Tabulka!K$2,Přehled_body!$E$1:$ED$1,0)),)))</f>
        <v>2</v>
      </c>
      <c r="L49" s="79">
        <f>IF(IFERROR(INDEX(Přehled_body!$E$3:$ED$130,MATCH(Tabulka!$AI49,Přehled_body!$A$3:$A$130,0),MATCH(Tabulka!L$2,Přehled_body!$E$1:$ED$1,0)),)="",,IF(IFERROR(INDEX(Přehled_body!$E$3:$ED$130,MATCH(Tabulka!$AI49,Přehled_body!$A$3:$A$130,0),MATCH(Tabulka!L$2,Přehled_body!$E$1:$ED$1,0)),)=0,0.00000000001,IFERROR(INDEX(Přehled_body!$E$3:$ED$130,MATCH(Tabulka!$AI49,Přehled_body!$A$3:$A$130,0),MATCH(Tabulka!L$2,Přehled_body!$E$1:$ED$1,0)),)))</f>
        <v>3</v>
      </c>
      <c r="M49" s="79">
        <f>IF(IFERROR(INDEX(Přehled_body!$E$3:$ED$130,MATCH(Tabulka!$AI49,Přehled_body!$A$3:$A$130,0),MATCH(Tabulka!M$2,Přehled_body!$E$1:$ED$1,0)),)="",,IF(IFERROR(INDEX(Přehled_body!$E$3:$ED$130,MATCH(Tabulka!$AI49,Přehled_body!$A$3:$A$130,0),MATCH(Tabulka!M$2,Přehled_body!$E$1:$ED$1,0)),)=0,0.00000000001,IFERROR(INDEX(Přehled_body!$E$3:$ED$130,MATCH(Tabulka!$AI49,Přehled_body!$A$3:$A$130,0),MATCH(Tabulka!M$2,Přehled_body!$E$1:$ED$1,0)),)))</f>
        <v>1</v>
      </c>
      <c r="N49" s="79">
        <f>IF(IFERROR(INDEX(Přehled_body!$E$3:$ED$130,MATCH(Tabulka!$AI49,Přehled_body!$A$3:$A$130,0),MATCH(Tabulka!N$2,Přehled_body!$E$1:$ED$1,0)),)="",,IF(IFERROR(INDEX(Přehled_body!$E$3:$ED$130,MATCH(Tabulka!$AI49,Přehled_body!$A$3:$A$130,0),MATCH(Tabulka!N$2,Přehled_body!$E$1:$ED$1,0)),)=0,0.00000000001,IFERROR(INDEX(Přehled_body!$E$3:$ED$130,MATCH(Tabulka!$AI49,Přehled_body!$A$3:$A$130,0),MATCH(Tabulka!N$2,Přehled_body!$E$1:$ED$1,0)),)))</f>
        <v>1</v>
      </c>
      <c r="O49" s="79">
        <f>IF(IFERROR(INDEX(Přehled_body!$E$3:$ED$130,MATCH(Tabulka!$AI49,Přehled_body!$A$3:$A$130,0),MATCH(Tabulka!O$2,Přehled_body!$E$1:$ED$1,0)),)="",,IF(IFERROR(INDEX(Přehled_body!$E$3:$ED$130,MATCH(Tabulka!$AI49,Přehled_body!$A$3:$A$130,0),MATCH(Tabulka!O$2,Přehled_body!$E$1:$ED$1,0)),)=0,0.00000000001,IFERROR(INDEX(Přehled_body!$E$3:$ED$130,MATCH(Tabulka!$AI49,Přehled_body!$A$3:$A$130,0),MATCH(Tabulka!O$2,Přehled_body!$E$1:$ED$1,0)),)))</f>
        <v>0</v>
      </c>
      <c r="P49" s="79">
        <f>IF(IFERROR(INDEX(Přehled_body!$E$3:$ED$130,MATCH(Tabulka!$AI49,Přehled_body!$A$3:$A$130,0),MATCH(Tabulka!P$2,Přehled_body!$E$1:$ED$1,0)),)="",,IF(IFERROR(INDEX(Přehled_body!$E$3:$ED$130,MATCH(Tabulka!$AI49,Přehled_body!$A$3:$A$130,0),MATCH(Tabulka!P$2,Přehled_body!$E$1:$ED$1,0)),)=0,0.00000000001,IFERROR(INDEX(Přehled_body!$E$3:$ED$130,MATCH(Tabulka!$AI49,Přehled_body!$A$3:$A$130,0),MATCH(Tabulka!P$2,Přehled_body!$E$1:$ED$1,0)),)))</f>
        <v>0</v>
      </c>
      <c r="Q49" s="79">
        <f>IF(IFERROR(INDEX(Přehled_body!$E$3:$ED$130,MATCH(Tabulka!$AI49,Přehled_body!$A$3:$A$130,0),MATCH(Tabulka!Q$2,Přehled_body!$E$1:$ED$1,0)),)="",,IF(IFERROR(INDEX(Přehled_body!$E$3:$ED$130,MATCH(Tabulka!$AI49,Přehled_body!$A$3:$A$130,0),MATCH(Tabulka!Q$2,Přehled_body!$E$1:$ED$1,0)),)=0,0.00000000001,IFERROR(INDEX(Přehled_body!$E$3:$ED$130,MATCH(Tabulka!$AI49,Přehled_body!$A$3:$A$130,0),MATCH(Tabulka!Q$2,Přehled_body!$E$1:$ED$1,0)),)))</f>
        <v>0</v>
      </c>
      <c r="R49" s="79">
        <f>IF(IFERROR(INDEX(Přehled_body!$E$3:$ED$130,MATCH(Tabulka!$AI49,Přehled_body!$A$3:$A$130,0),MATCH(Tabulka!R$2,Přehled_body!$E$1:$ED$1,0)),)="",,IF(IFERROR(INDEX(Přehled_body!$E$3:$ED$130,MATCH(Tabulka!$AI49,Přehled_body!$A$3:$A$130,0),MATCH(Tabulka!R$2,Přehled_body!$E$1:$ED$1,0)),)=0,0.00000000001,IFERROR(INDEX(Přehled_body!$E$3:$ED$130,MATCH(Tabulka!$AI49,Přehled_body!$A$3:$A$130,0),MATCH(Tabulka!R$2,Přehled_body!$E$1:$ED$1,0)),)))</f>
        <v>0</v>
      </c>
      <c r="S49" s="79">
        <f>IF(IFERROR(INDEX(Přehled_body!$E$3:$ED$130,MATCH(Tabulka!$AI49,Přehled_body!$A$3:$A$130,0),MATCH(Tabulka!S$2,Přehled_body!$E$1:$ED$1,0)),)="",,IF(IFERROR(INDEX(Přehled_body!$E$3:$ED$130,MATCH(Tabulka!$AI49,Přehled_body!$A$3:$A$130,0),MATCH(Tabulka!S$2,Přehled_body!$E$1:$ED$1,0)),)=0,0.00000000001,IFERROR(INDEX(Přehled_body!$E$3:$ED$130,MATCH(Tabulka!$AI49,Přehled_body!$A$3:$A$130,0),MATCH(Tabulka!S$2,Přehled_body!$E$1:$ED$1,0)),)))</f>
        <v>0</v>
      </c>
      <c r="T49" s="79">
        <f>IF(IFERROR(INDEX(Přehled_body!$E$3:$ED$130,MATCH(Tabulka!$AI49,Přehled_body!$A$3:$A$130,0),MATCH(Tabulka!T$2,Přehled_body!$E$1:$ED$1,0)),)="",,IF(IFERROR(INDEX(Přehled_body!$E$3:$ED$130,MATCH(Tabulka!$AI49,Přehled_body!$A$3:$A$130,0),MATCH(Tabulka!T$2,Přehled_body!$E$1:$ED$1,0)),)=0,0.00000000001,IFERROR(INDEX(Přehled_body!$E$3:$ED$130,MATCH(Tabulka!$AI49,Přehled_body!$A$3:$A$130,0),MATCH(Tabulka!T$2,Přehled_body!$E$1:$ED$1,0)),)))</f>
        <v>0</v>
      </c>
      <c r="U49" s="79">
        <f>IF(IFERROR(INDEX(Přehled_body!$E$3:$ED$130,MATCH(Tabulka!$AI49,Přehled_body!$A$3:$A$130,0),MATCH(Tabulka!U$2,Přehled_body!$E$1:$ED$1,0)),)="",,IF(IFERROR(INDEX(Přehled_body!$E$3:$ED$130,MATCH(Tabulka!$AI49,Přehled_body!$A$3:$A$130,0),MATCH(Tabulka!U$2,Přehled_body!$E$1:$ED$1,0)),)=0,0.00000000001,IFERROR(INDEX(Přehled_body!$E$3:$ED$130,MATCH(Tabulka!$AI49,Přehled_body!$A$3:$A$130,0),MATCH(Tabulka!U$2,Přehled_body!$E$1:$ED$1,0)),)))</f>
        <v>0</v>
      </c>
      <c r="V49" s="79">
        <f>IF(IFERROR(INDEX(Přehled_body!$E$3:$ED$130,MATCH(Tabulka!$AI49,Přehled_body!$A$3:$A$130,0),MATCH(Tabulka!V$2,Přehled_body!$E$1:$ED$1,0)),)="",,IF(IFERROR(INDEX(Přehled_body!$E$3:$ED$130,MATCH(Tabulka!$AI49,Přehled_body!$A$3:$A$130,0),MATCH(Tabulka!V$2,Přehled_body!$E$1:$ED$1,0)),)=0,0.00000000001,IFERROR(INDEX(Přehled_body!$E$3:$ED$130,MATCH(Tabulka!$AI49,Přehled_body!$A$3:$A$130,0),MATCH(Tabulka!V$2,Přehled_body!$E$1:$ED$1,0)),)))</f>
        <v>0</v>
      </c>
      <c r="W49" s="79">
        <f>IF(IFERROR(INDEX(Přehled_body!$E$3:$ED$130,MATCH(Tabulka!$AI49,Přehled_body!$A$3:$A$130,0),MATCH(Tabulka!W$2,Přehled_body!$E$1:$ED$1,0)),)="",,IF(IFERROR(INDEX(Přehled_body!$E$3:$ED$130,MATCH(Tabulka!$AI49,Přehled_body!$A$3:$A$130,0),MATCH(Tabulka!W$2,Přehled_body!$E$1:$ED$1,0)),)=0,0.00000000001,IFERROR(INDEX(Přehled_body!$E$3:$ED$130,MATCH(Tabulka!$AI49,Přehled_body!$A$3:$A$130,0),MATCH(Tabulka!W$2,Přehled_body!$E$1:$ED$1,0)),)))</f>
        <v>0</v>
      </c>
      <c r="X49" s="79">
        <f>IF(IFERROR(INDEX(Přehled_body!$E$3:$ED$130,MATCH(Tabulka!$AI49,Přehled_body!$A$3:$A$130,0),MATCH(Tabulka!X$2,Přehled_body!$E$1:$ED$1,0)),)="",,IF(IFERROR(INDEX(Přehled_body!$E$3:$ED$130,MATCH(Tabulka!$AI49,Přehled_body!$A$3:$A$130,0),MATCH(Tabulka!X$2,Přehled_body!$E$1:$ED$1,0)),)=0,0.00000000001,IFERROR(INDEX(Přehled_body!$E$3:$ED$130,MATCH(Tabulka!$AI49,Přehled_body!$A$3:$A$130,0),MATCH(Tabulka!X$2,Přehled_body!$E$1:$ED$1,0)),)))</f>
        <v>0</v>
      </c>
      <c r="Y49" s="79">
        <f>IF(IFERROR(INDEX(Přehled_body!$E$3:$ED$130,MATCH(Tabulka!$AI49,Přehled_body!$A$3:$A$130,0),MATCH(Tabulka!Y$2,Přehled_body!$E$1:$ED$1,0)),)="",,IF(IFERROR(INDEX(Přehled_body!$E$3:$ED$130,MATCH(Tabulka!$AI49,Přehled_body!$A$3:$A$130,0),MATCH(Tabulka!Y$2,Přehled_body!$E$1:$ED$1,0)),)=0,0.00000000001,IFERROR(INDEX(Přehled_body!$E$3:$ED$130,MATCH(Tabulka!$AI49,Přehled_body!$A$3:$A$130,0),MATCH(Tabulka!Y$2,Přehled_body!$E$1:$ED$1,0)),)))</f>
        <v>0</v>
      </c>
      <c r="Z49" s="79">
        <f>IF(IFERROR(INDEX(Přehled_body!$E$3:$ED$130,MATCH(Tabulka!$AI49,Přehled_body!$A$3:$A$130,0),MATCH(Tabulka!Z$2,Přehled_body!$E$1:$ED$1,0)),)="",,IF(IFERROR(INDEX(Přehled_body!$E$3:$ED$130,MATCH(Tabulka!$AI49,Přehled_body!$A$3:$A$130,0),MATCH(Tabulka!Z$2,Přehled_body!$E$1:$ED$1,0)),)=0,0.00000000001,IFERROR(INDEX(Přehled_body!$E$3:$ED$130,MATCH(Tabulka!$AI49,Přehled_body!$A$3:$A$130,0),MATCH(Tabulka!Z$2,Přehled_body!$E$1:$ED$1,0)),)))</f>
        <v>0</v>
      </c>
      <c r="AA49" s="79">
        <f>IF(IFERROR(INDEX(Přehled_body!$E$3:$ED$130,MATCH(Tabulka!$AI49,Přehled_body!$A$3:$A$130,0),MATCH(Tabulka!AA$2,Přehled_body!$E$1:$ED$1,0)),)="",,IF(IFERROR(INDEX(Přehled_body!$E$3:$ED$130,MATCH(Tabulka!$AI49,Přehled_body!$A$3:$A$130,0),MATCH(Tabulka!AA$2,Přehled_body!$E$1:$ED$1,0)),)=0,0.00000000001,IFERROR(INDEX(Přehled_body!$E$3:$ED$130,MATCH(Tabulka!$AI49,Přehled_body!$A$3:$A$130,0),MATCH(Tabulka!AA$2,Přehled_body!$E$1:$ED$1,0)),)))</f>
        <v>0</v>
      </c>
      <c r="AB49" s="79">
        <f>IF(IFERROR(INDEX(Přehled_body!$E$3:$ED$130,MATCH(Tabulka!$AI49,Přehled_body!$A$3:$A$130,0),MATCH(Tabulka!AB$2,Přehled_body!$E$1:$ED$1,0)),)="",,IF(IFERROR(INDEX(Přehled_body!$E$3:$ED$130,MATCH(Tabulka!$AI49,Přehled_body!$A$3:$A$130,0),MATCH(Tabulka!AB$2,Přehled_body!$E$1:$ED$1,0)),)=0,0.00000000001,IFERROR(INDEX(Přehled_body!$E$3:$ED$130,MATCH(Tabulka!$AI49,Přehled_body!$A$3:$A$130,0),MATCH(Tabulka!AB$2,Přehled_body!$E$1:$ED$1,0)),)))</f>
        <v>0</v>
      </c>
      <c r="AC49" s="79">
        <f>IF(IFERROR(INDEX(Přehled_body!$E$3:$ED$130,MATCH(Tabulka!$AI49,Přehled_body!$A$3:$A$130,0),MATCH(Tabulka!AC$2,Přehled_body!$E$1:$ED$1,0)),)="",,IF(IFERROR(INDEX(Přehled_body!$E$3:$ED$130,MATCH(Tabulka!$AI49,Přehled_body!$A$3:$A$130,0),MATCH(Tabulka!AC$2,Přehled_body!$E$1:$ED$1,0)),)=0,0.00000000001,IFERROR(INDEX(Přehled_body!$E$3:$ED$130,MATCH(Tabulka!$AI49,Přehled_body!$A$3:$A$130,0),MATCH(Tabulka!AC$2,Přehled_body!$E$1:$ED$1,0)),)))</f>
        <v>0</v>
      </c>
      <c r="AD49" s="79">
        <f>IF(IFERROR(INDEX(Přehled_body!$E$3:$ED$130,MATCH(Tabulka!$AI49,Přehled_body!$A$3:$A$130,0),MATCH(Tabulka!AD$2,Přehled_body!$E$1:$ED$1,0)),)="",,IF(IFERROR(INDEX(Přehled_body!$E$3:$ED$130,MATCH(Tabulka!$AI49,Přehled_body!$A$3:$A$130,0),MATCH(Tabulka!AD$2,Přehled_body!$E$1:$ED$1,0)),)=0,0.00000000001,IFERROR(INDEX(Přehled_body!$E$3:$ED$130,MATCH(Tabulka!$AI49,Přehled_body!$A$3:$A$130,0),MATCH(Tabulka!AD$2,Přehled_body!$E$1:$ED$1,0)),)))</f>
        <v>0</v>
      </c>
      <c r="AE49" s="80">
        <f>IF(SUM($D$49:$AD$53)&lt;1,-90000,SUM(D49:AD49))</f>
        <v>8.0000000000299991</v>
      </c>
      <c r="AF49" s="72"/>
      <c r="AG49" s="8"/>
      <c r="AI49" t="str">
        <f>CONCATENATE($B$50," ",$B$51,C49)</f>
        <v>Jarda KleinVýhry</v>
      </c>
    </row>
    <row r="50" spans="1:35" ht="13.8">
      <c r="A50" s="64" t="str">
        <f>CONCATENATE(B50," ",B51)</f>
        <v>Jarda Klein</v>
      </c>
      <c r="B50" s="91" t="s">
        <v>27</v>
      </c>
      <c r="C50" s="82" t="s">
        <v>24</v>
      </c>
      <c r="D50" s="83">
        <f>IF(IFERROR(INDEX(Přehled_body!$E$3:$ED$130,MATCH(Tabulka!$AI50,Přehled_body!$A$3:$A$130,0),MATCH(Tabulka!D$2,Přehled_body!$E$1:$ED$1,0)),)="",,IF(IFERROR(INDEX(Přehled_body!$E$3:$ED$130,MATCH(Tabulka!$AI50,Přehled_body!$A$3:$A$130,0),MATCH(Tabulka!D$2,Přehled_body!$E$1:$ED$1,0)),)=0,0.00000000001,IFERROR(INDEX(Přehled_body!$E$3:$ED$130,MATCH(Tabulka!$AI50,Přehled_body!$A$3:$A$130,0),MATCH(Tabulka!D$2,Přehled_body!$E$1:$ED$1,0)),)))</f>
        <v>9.9999999999999994E-12</v>
      </c>
      <c r="E50" s="84">
        <f>IF(IFERROR(INDEX(Přehled_body!$E$3:$ED$130,MATCH(Tabulka!$AI50,Přehled_body!$A$3:$A$130,0),MATCH(Tabulka!E$2,Přehled_body!$E$1:$ED$1,0)),)="",,IF(IFERROR(INDEX(Přehled_body!$E$3:$ED$130,MATCH(Tabulka!$AI50,Přehled_body!$A$3:$A$130,0),MATCH(Tabulka!E$2,Přehled_body!$E$1:$ED$1,0)),)=0,0.00000000001,IFERROR(INDEX(Přehled_body!$E$3:$ED$130,MATCH(Tabulka!$AI50,Přehled_body!$A$3:$A$130,0),MATCH(Tabulka!E$2,Přehled_body!$E$1:$ED$1,0)),)))</f>
        <v>9.9999999999999994E-12</v>
      </c>
      <c r="F50" s="84">
        <f>IF(IFERROR(INDEX(Přehled_body!$E$3:$ED$130,MATCH(Tabulka!$AI50,Přehled_body!$A$3:$A$130,0),MATCH(Tabulka!F$2,Přehled_body!$E$1:$ED$1,0)),)="",,IF(IFERROR(INDEX(Přehled_body!$E$3:$ED$130,MATCH(Tabulka!$AI50,Přehled_body!$A$3:$A$130,0),MATCH(Tabulka!F$2,Přehled_body!$E$1:$ED$1,0)),)=0,0.00000000001,IFERROR(INDEX(Přehled_body!$E$3:$ED$130,MATCH(Tabulka!$AI50,Přehled_body!$A$3:$A$130,0),MATCH(Tabulka!F$2,Přehled_body!$E$1:$ED$1,0)),)))</f>
        <v>0</v>
      </c>
      <c r="G50" s="84">
        <f>IF(IFERROR(INDEX(Přehled_body!$E$3:$ED$130,MATCH(Tabulka!$AI50,Přehled_body!$A$3:$A$130,0),MATCH(Tabulka!G$2,Přehled_body!$E$1:$ED$1,0)),)="",,IF(IFERROR(INDEX(Přehled_body!$E$3:$ED$130,MATCH(Tabulka!$AI50,Přehled_body!$A$3:$A$130,0),MATCH(Tabulka!G$2,Přehled_body!$E$1:$ED$1,0)),)=0,0.00000000001,IFERROR(INDEX(Přehled_body!$E$3:$ED$130,MATCH(Tabulka!$AI50,Přehled_body!$A$3:$A$130,0),MATCH(Tabulka!G$2,Přehled_body!$E$1:$ED$1,0)),)))</f>
        <v>0</v>
      </c>
      <c r="H50" s="84">
        <f>IF(IFERROR(INDEX(Přehled_body!$E$3:$ED$130,MATCH(Tabulka!$AI50,Přehled_body!$A$3:$A$130,0),MATCH(Tabulka!H$2,Přehled_body!$E$1:$ED$1,0)),)="",,IF(IFERROR(INDEX(Přehled_body!$E$3:$ED$130,MATCH(Tabulka!$AI50,Přehled_body!$A$3:$A$130,0),MATCH(Tabulka!H$2,Přehled_body!$E$1:$ED$1,0)),)=0,0.00000000001,IFERROR(INDEX(Přehled_body!$E$3:$ED$130,MATCH(Tabulka!$AI50,Přehled_body!$A$3:$A$130,0),MATCH(Tabulka!H$2,Přehled_body!$E$1:$ED$1,0)),)))</f>
        <v>0</v>
      </c>
      <c r="I50" s="84">
        <f>IF(IFERROR(INDEX(Přehled_body!$E$3:$ED$130,MATCH(Tabulka!$AI50,Přehled_body!$A$3:$A$130,0),MATCH(Tabulka!I$2,Přehled_body!$E$1:$ED$1,0)),)="",,IF(IFERROR(INDEX(Přehled_body!$E$3:$ED$130,MATCH(Tabulka!$AI50,Přehled_body!$A$3:$A$130,0),MATCH(Tabulka!I$2,Přehled_body!$E$1:$ED$1,0)),)=0,0.00000000001,IFERROR(INDEX(Přehled_body!$E$3:$ED$130,MATCH(Tabulka!$AI50,Přehled_body!$A$3:$A$130,0),MATCH(Tabulka!I$2,Přehled_body!$E$1:$ED$1,0)),)))</f>
        <v>9.9999999999999994E-12</v>
      </c>
      <c r="J50" s="84">
        <f>IF(IFERROR(INDEX(Přehled_body!$E$3:$ED$130,MATCH(Tabulka!$AI50,Přehled_body!$A$3:$A$130,0),MATCH(Tabulka!J$2,Přehled_body!$E$1:$ED$1,0)),)="",,IF(IFERROR(INDEX(Přehled_body!$E$3:$ED$130,MATCH(Tabulka!$AI50,Přehled_body!$A$3:$A$130,0),MATCH(Tabulka!J$2,Přehled_body!$E$1:$ED$1,0)),)=0,0.00000000001,IFERROR(INDEX(Přehled_body!$E$3:$ED$130,MATCH(Tabulka!$AI50,Přehled_body!$A$3:$A$130,0),MATCH(Tabulka!J$2,Přehled_body!$E$1:$ED$1,0)),)))</f>
        <v>9.9999999999999994E-12</v>
      </c>
      <c r="K50" s="84">
        <f>IF(IFERROR(INDEX(Přehled_body!$E$3:$ED$130,MATCH(Tabulka!$AI50,Přehled_body!$A$3:$A$130,0),MATCH(Tabulka!K$2,Přehled_body!$E$1:$ED$1,0)),)="",,IF(IFERROR(INDEX(Přehled_body!$E$3:$ED$130,MATCH(Tabulka!$AI50,Přehled_body!$A$3:$A$130,0),MATCH(Tabulka!K$2,Přehled_body!$E$1:$ED$1,0)),)=0,0.00000000001,IFERROR(INDEX(Přehled_body!$E$3:$ED$130,MATCH(Tabulka!$AI50,Přehled_body!$A$3:$A$130,0),MATCH(Tabulka!K$2,Přehled_body!$E$1:$ED$1,0)),)))</f>
        <v>9.9999999999999994E-12</v>
      </c>
      <c r="L50" s="84">
        <f>IF(IFERROR(INDEX(Přehled_body!$E$3:$ED$130,MATCH(Tabulka!$AI50,Přehled_body!$A$3:$A$130,0),MATCH(Tabulka!L$2,Přehled_body!$E$1:$ED$1,0)),)="",,IF(IFERROR(INDEX(Přehled_body!$E$3:$ED$130,MATCH(Tabulka!$AI50,Přehled_body!$A$3:$A$130,0),MATCH(Tabulka!L$2,Přehled_body!$E$1:$ED$1,0)),)=0,0.00000000001,IFERROR(INDEX(Přehled_body!$E$3:$ED$130,MATCH(Tabulka!$AI50,Přehled_body!$A$3:$A$130,0),MATCH(Tabulka!L$2,Přehled_body!$E$1:$ED$1,0)),)))</f>
        <v>9.9999999999999994E-12</v>
      </c>
      <c r="M50" s="84">
        <f>IF(IFERROR(INDEX(Přehled_body!$E$3:$ED$130,MATCH(Tabulka!$AI50,Přehled_body!$A$3:$A$130,0),MATCH(Tabulka!M$2,Přehled_body!$E$1:$ED$1,0)),)="",,IF(IFERROR(INDEX(Přehled_body!$E$3:$ED$130,MATCH(Tabulka!$AI50,Přehled_body!$A$3:$A$130,0),MATCH(Tabulka!M$2,Přehled_body!$E$1:$ED$1,0)),)=0,0.00000000001,IFERROR(INDEX(Přehled_body!$E$3:$ED$130,MATCH(Tabulka!$AI50,Přehled_body!$A$3:$A$130,0),MATCH(Tabulka!M$2,Přehled_body!$E$1:$ED$1,0)),)))</f>
        <v>9.9999999999999994E-12</v>
      </c>
      <c r="N50" s="84">
        <f>IF(IFERROR(INDEX(Přehled_body!$E$3:$ED$130,MATCH(Tabulka!$AI50,Přehled_body!$A$3:$A$130,0),MATCH(Tabulka!N$2,Přehled_body!$E$1:$ED$1,0)),)="",,IF(IFERROR(INDEX(Přehled_body!$E$3:$ED$130,MATCH(Tabulka!$AI50,Přehled_body!$A$3:$A$130,0),MATCH(Tabulka!N$2,Přehled_body!$E$1:$ED$1,0)),)=0,0.00000000001,IFERROR(INDEX(Přehled_body!$E$3:$ED$130,MATCH(Tabulka!$AI50,Přehled_body!$A$3:$A$130,0),MATCH(Tabulka!N$2,Přehled_body!$E$1:$ED$1,0)),)))</f>
        <v>9.9999999999999994E-12</v>
      </c>
      <c r="O50" s="84">
        <f>IF(IFERROR(INDEX(Přehled_body!$E$3:$ED$130,MATCH(Tabulka!$AI50,Přehled_body!$A$3:$A$130,0),MATCH(Tabulka!O$2,Přehled_body!$E$1:$ED$1,0)),)="",,IF(IFERROR(INDEX(Přehled_body!$E$3:$ED$130,MATCH(Tabulka!$AI50,Přehled_body!$A$3:$A$130,0),MATCH(Tabulka!O$2,Přehled_body!$E$1:$ED$1,0)),)=0,0.00000000001,IFERROR(INDEX(Přehled_body!$E$3:$ED$130,MATCH(Tabulka!$AI50,Přehled_body!$A$3:$A$130,0),MATCH(Tabulka!O$2,Přehled_body!$E$1:$ED$1,0)),)))</f>
        <v>0</v>
      </c>
      <c r="P50" s="84">
        <f>IF(IFERROR(INDEX(Přehled_body!$E$3:$ED$130,MATCH(Tabulka!$AI50,Přehled_body!$A$3:$A$130,0),MATCH(Tabulka!P$2,Přehled_body!$E$1:$ED$1,0)),)="",,IF(IFERROR(INDEX(Přehled_body!$E$3:$ED$130,MATCH(Tabulka!$AI50,Přehled_body!$A$3:$A$130,0),MATCH(Tabulka!P$2,Přehled_body!$E$1:$ED$1,0)),)=0,0.00000000001,IFERROR(INDEX(Přehled_body!$E$3:$ED$130,MATCH(Tabulka!$AI50,Přehled_body!$A$3:$A$130,0),MATCH(Tabulka!P$2,Přehled_body!$E$1:$ED$1,0)),)))</f>
        <v>0</v>
      </c>
      <c r="Q50" s="84">
        <f>IF(IFERROR(INDEX(Přehled_body!$E$3:$ED$130,MATCH(Tabulka!$AI50,Přehled_body!$A$3:$A$130,0),MATCH(Tabulka!Q$2,Přehled_body!$E$1:$ED$1,0)),)="",,IF(IFERROR(INDEX(Přehled_body!$E$3:$ED$130,MATCH(Tabulka!$AI50,Přehled_body!$A$3:$A$130,0),MATCH(Tabulka!Q$2,Přehled_body!$E$1:$ED$1,0)),)=0,0.00000000001,IFERROR(INDEX(Přehled_body!$E$3:$ED$130,MATCH(Tabulka!$AI50,Přehled_body!$A$3:$A$130,0),MATCH(Tabulka!Q$2,Přehled_body!$E$1:$ED$1,0)),)))</f>
        <v>0</v>
      </c>
      <c r="R50" s="84">
        <f>IF(IFERROR(INDEX(Přehled_body!$E$3:$ED$130,MATCH(Tabulka!$AI50,Přehled_body!$A$3:$A$130,0),MATCH(Tabulka!R$2,Přehled_body!$E$1:$ED$1,0)),)="",,IF(IFERROR(INDEX(Přehled_body!$E$3:$ED$130,MATCH(Tabulka!$AI50,Přehled_body!$A$3:$A$130,0),MATCH(Tabulka!R$2,Přehled_body!$E$1:$ED$1,0)),)=0,0.00000000001,IFERROR(INDEX(Přehled_body!$E$3:$ED$130,MATCH(Tabulka!$AI50,Přehled_body!$A$3:$A$130,0),MATCH(Tabulka!R$2,Přehled_body!$E$1:$ED$1,0)),)))</f>
        <v>0</v>
      </c>
      <c r="S50" s="84">
        <f>IF(IFERROR(INDEX(Přehled_body!$E$3:$ED$130,MATCH(Tabulka!$AI50,Přehled_body!$A$3:$A$130,0),MATCH(Tabulka!S$2,Přehled_body!$E$1:$ED$1,0)),)="",,IF(IFERROR(INDEX(Přehled_body!$E$3:$ED$130,MATCH(Tabulka!$AI50,Přehled_body!$A$3:$A$130,0),MATCH(Tabulka!S$2,Přehled_body!$E$1:$ED$1,0)),)=0,0.00000000001,IFERROR(INDEX(Přehled_body!$E$3:$ED$130,MATCH(Tabulka!$AI50,Přehled_body!$A$3:$A$130,0),MATCH(Tabulka!S$2,Přehled_body!$E$1:$ED$1,0)),)))</f>
        <v>0</v>
      </c>
      <c r="T50" s="84">
        <f>IF(IFERROR(INDEX(Přehled_body!$E$3:$ED$130,MATCH(Tabulka!$AI50,Přehled_body!$A$3:$A$130,0),MATCH(Tabulka!T$2,Přehled_body!$E$1:$ED$1,0)),)="",,IF(IFERROR(INDEX(Přehled_body!$E$3:$ED$130,MATCH(Tabulka!$AI50,Přehled_body!$A$3:$A$130,0),MATCH(Tabulka!T$2,Přehled_body!$E$1:$ED$1,0)),)=0,0.00000000001,IFERROR(INDEX(Přehled_body!$E$3:$ED$130,MATCH(Tabulka!$AI50,Přehled_body!$A$3:$A$130,0),MATCH(Tabulka!T$2,Přehled_body!$E$1:$ED$1,0)),)))</f>
        <v>0</v>
      </c>
      <c r="U50" s="84">
        <f>IF(IFERROR(INDEX(Přehled_body!$E$3:$ED$130,MATCH(Tabulka!$AI50,Přehled_body!$A$3:$A$130,0),MATCH(Tabulka!U$2,Přehled_body!$E$1:$ED$1,0)),)="",,IF(IFERROR(INDEX(Přehled_body!$E$3:$ED$130,MATCH(Tabulka!$AI50,Přehled_body!$A$3:$A$130,0),MATCH(Tabulka!U$2,Přehled_body!$E$1:$ED$1,0)),)=0,0.00000000001,IFERROR(INDEX(Přehled_body!$E$3:$ED$130,MATCH(Tabulka!$AI50,Přehled_body!$A$3:$A$130,0),MATCH(Tabulka!U$2,Přehled_body!$E$1:$ED$1,0)),)))</f>
        <v>0</v>
      </c>
      <c r="V50" s="84">
        <f>IF(IFERROR(INDEX(Přehled_body!$E$3:$ED$130,MATCH(Tabulka!$AI50,Přehled_body!$A$3:$A$130,0),MATCH(Tabulka!V$2,Přehled_body!$E$1:$ED$1,0)),)="",,IF(IFERROR(INDEX(Přehled_body!$E$3:$ED$130,MATCH(Tabulka!$AI50,Přehled_body!$A$3:$A$130,0),MATCH(Tabulka!V$2,Přehled_body!$E$1:$ED$1,0)),)=0,0.00000000001,IFERROR(INDEX(Přehled_body!$E$3:$ED$130,MATCH(Tabulka!$AI50,Přehled_body!$A$3:$A$130,0),MATCH(Tabulka!V$2,Přehled_body!$E$1:$ED$1,0)),)))</f>
        <v>0</v>
      </c>
      <c r="W50" s="84">
        <f>IF(IFERROR(INDEX(Přehled_body!$E$3:$ED$130,MATCH(Tabulka!$AI50,Přehled_body!$A$3:$A$130,0),MATCH(Tabulka!W$2,Přehled_body!$E$1:$ED$1,0)),)="",,IF(IFERROR(INDEX(Přehled_body!$E$3:$ED$130,MATCH(Tabulka!$AI50,Přehled_body!$A$3:$A$130,0),MATCH(Tabulka!W$2,Přehled_body!$E$1:$ED$1,0)),)=0,0.00000000001,IFERROR(INDEX(Přehled_body!$E$3:$ED$130,MATCH(Tabulka!$AI50,Přehled_body!$A$3:$A$130,0),MATCH(Tabulka!W$2,Přehled_body!$E$1:$ED$1,0)),)))</f>
        <v>0</v>
      </c>
      <c r="X50" s="84">
        <f>IF(IFERROR(INDEX(Přehled_body!$E$3:$ED$130,MATCH(Tabulka!$AI50,Přehled_body!$A$3:$A$130,0),MATCH(Tabulka!X$2,Přehled_body!$E$1:$ED$1,0)),)="",,IF(IFERROR(INDEX(Přehled_body!$E$3:$ED$130,MATCH(Tabulka!$AI50,Přehled_body!$A$3:$A$130,0),MATCH(Tabulka!X$2,Přehled_body!$E$1:$ED$1,0)),)=0,0.00000000001,IFERROR(INDEX(Přehled_body!$E$3:$ED$130,MATCH(Tabulka!$AI50,Přehled_body!$A$3:$A$130,0),MATCH(Tabulka!X$2,Přehled_body!$E$1:$ED$1,0)),)))</f>
        <v>0</v>
      </c>
      <c r="Y50" s="84">
        <f>IF(IFERROR(INDEX(Přehled_body!$E$3:$ED$130,MATCH(Tabulka!$AI50,Přehled_body!$A$3:$A$130,0),MATCH(Tabulka!Y$2,Přehled_body!$E$1:$ED$1,0)),)="",,IF(IFERROR(INDEX(Přehled_body!$E$3:$ED$130,MATCH(Tabulka!$AI50,Přehled_body!$A$3:$A$130,0),MATCH(Tabulka!Y$2,Přehled_body!$E$1:$ED$1,0)),)=0,0.00000000001,IFERROR(INDEX(Přehled_body!$E$3:$ED$130,MATCH(Tabulka!$AI50,Přehled_body!$A$3:$A$130,0),MATCH(Tabulka!Y$2,Přehled_body!$E$1:$ED$1,0)),)))</f>
        <v>0</v>
      </c>
      <c r="Z50" s="84">
        <f>IF(IFERROR(INDEX(Přehled_body!$E$3:$ED$130,MATCH(Tabulka!$AI50,Přehled_body!$A$3:$A$130,0),MATCH(Tabulka!Z$2,Přehled_body!$E$1:$ED$1,0)),)="",,IF(IFERROR(INDEX(Přehled_body!$E$3:$ED$130,MATCH(Tabulka!$AI50,Přehled_body!$A$3:$A$130,0),MATCH(Tabulka!Z$2,Přehled_body!$E$1:$ED$1,0)),)=0,0.00000000001,IFERROR(INDEX(Přehled_body!$E$3:$ED$130,MATCH(Tabulka!$AI50,Přehled_body!$A$3:$A$130,0),MATCH(Tabulka!Z$2,Přehled_body!$E$1:$ED$1,0)),)))</f>
        <v>0</v>
      </c>
      <c r="AA50" s="84">
        <f>IF(IFERROR(INDEX(Přehled_body!$E$3:$ED$130,MATCH(Tabulka!$AI50,Přehled_body!$A$3:$A$130,0),MATCH(Tabulka!AA$2,Přehled_body!$E$1:$ED$1,0)),)="",,IF(IFERROR(INDEX(Přehled_body!$E$3:$ED$130,MATCH(Tabulka!$AI50,Přehled_body!$A$3:$A$130,0),MATCH(Tabulka!AA$2,Přehled_body!$E$1:$ED$1,0)),)=0,0.00000000001,IFERROR(INDEX(Přehled_body!$E$3:$ED$130,MATCH(Tabulka!$AI50,Přehled_body!$A$3:$A$130,0),MATCH(Tabulka!AA$2,Přehled_body!$E$1:$ED$1,0)),)))</f>
        <v>0</v>
      </c>
      <c r="AB50" s="84">
        <f>IF(IFERROR(INDEX(Přehled_body!$E$3:$ED$130,MATCH(Tabulka!$AI50,Přehled_body!$A$3:$A$130,0),MATCH(Tabulka!AB$2,Přehled_body!$E$1:$ED$1,0)),)="",,IF(IFERROR(INDEX(Přehled_body!$E$3:$ED$130,MATCH(Tabulka!$AI50,Přehled_body!$A$3:$A$130,0),MATCH(Tabulka!AB$2,Přehled_body!$E$1:$ED$1,0)),)=0,0.00000000001,IFERROR(INDEX(Přehled_body!$E$3:$ED$130,MATCH(Tabulka!$AI50,Přehled_body!$A$3:$A$130,0),MATCH(Tabulka!AB$2,Přehled_body!$E$1:$ED$1,0)),)))</f>
        <v>0</v>
      </c>
      <c r="AC50" s="84">
        <f>IF(IFERROR(INDEX(Přehled_body!$E$3:$ED$130,MATCH(Tabulka!$AI50,Přehled_body!$A$3:$A$130,0),MATCH(Tabulka!AC$2,Přehled_body!$E$1:$ED$1,0)),)="",,IF(IFERROR(INDEX(Přehled_body!$E$3:$ED$130,MATCH(Tabulka!$AI50,Přehled_body!$A$3:$A$130,0),MATCH(Tabulka!AC$2,Přehled_body!$E$1:$ED$1,0)),)=0,0.00000000001,IFERROR(INDEX(Přehled_body!$E$3:$ED$130,MATCH(Tabulka!$AI50,Přehled_body!$A$3:$A$130,0),MATCH(Tabulka!AC$2,Přehled_body!$E$1:$ED$1,0)),)))</f>
        <v>0</v>
      </c>
      <c r="AD50" s="84">
        <f>IF(IFERROR(INDEX(Přehled_body!$E$3:$ED$130,MATCH(Tabulka!$AI50,Přehled_body!$A$3:$A$130,0),MATCH(Tabulka!AD$2,Přehled_body!$E$1:$ED$1,0)),)="",,IF(IFERROR(INDEX(Přehled_body!$E$3:$ED$130,MATCH(Tabulka!$AI50,Přehled_body!$A$3:$A$130,0),MATCH(Tabulka!AD$2,Přehled_body!$E$1:$ED$1,0)),)=0,0.00000000001,IFERROR(INDEX(Přehled_body!$E$3:$ED$130,MATCH(Tabulka!$AI50,Přehled_body!$A$3:$A$130,0),MATCH(Tabulka!AD$2,Přehled_body!$E$1:$ED$1,0)),)))</f>
        <v>0</v>
      </c>
      <c r="AE50" s="85">
        <f>IF(SUM($D$49:$AD$53)&lt;1,-90000,SUM(D50:AD50))</f>
        <v>8.0000000000000008E-11</v>
      </c>
      <c r="AF50" s="140">
        <f>IF(AE53&gt;0.9,SUM(AE49-AE50)+0.00000001,0)</f>
        <v>8.0000000099499999</v>
      </c>
      <c r="AG50" s="8"/>
      <c r="AI50" t="str">
        <f>CONCATENATE($B$50," ",$B$51,C50)</f>
        <v>Jarda KleinProhry</v>
      </c>
    </row>
    <row r="51" spans="1:35" ht="13.8">
      <c r="A51" s="64" t="str">
        <f>CONCATENATE(B51," ",B50)</f>
        <v>Klein Jarda</v>
      </c>
      <c r="B51" s="91" t="s">
        <v>10</v>
      </c>
      <c r="C51" s="82" t="s">
        <v>39</v>
      </c>
      <c r="D51" s="83">
        <f>IF(IFERROR(INDEX(Přehled_body!$E$3:$ED$130,MATCH(Tabulka!$AI51,Přehled_body!$A$3:$A$130,0),MATCH(Tabulka!D$2,Přehled_body!$E$1:$ED$1,0)),)="",,IF(IFERROR(INDEX(Přehled_body!$E$3:$ED$130,MATCH(Tabulka!$AI51,Přehled_body!$A$3:$A$130,0),MATCH(Tabulka!D$2,Přehled_body!$E$1:$ED$1,0)),)=0,0.00000000001,IFERROR(INDEX(Přehled_body!$E$3:$ED$130,MATCH(Tabulka!$AI51,Přehled_body!$A$3:$A$130,0),MATCH(Tabulka!D$2,Přehled_body!$E$1:$ED$1,0)),)))</f>
        <v>9.9999999999999994E-12</v>
      </c>
      <c r="E51" s="84">
        <f>IF(IFERROR(INDEX(Přehled_body!$E$3:$ED$130,MATCH(Tabulka!$AI51,Přehled_body!$A$3:$A$130,0),MATCH(Tabulka!E$2,Přehled_body!$E$1:$ED$1,0)),)="",,IF(IFERROR(INDEX(Přehled_body!$E$3:$ED$130,MATCH(Tabulka!$AI51,Přehled_body!$A$3:$A$130,0),MATCH(Tabulka!E$2,Přehled_body!$E$1:$ED$1,0)),)=0,0.00000000001,IFERROR(INDEX(Přehled_body!$E$3:$ED$130,MATCH(Tabulka!$AI51,Přehled_body!$A$3:$A$130,0),MATCH(Tabulka!E$2,Přehled_body!$E$1:$ED$1,0)),)))</f>
        <v>9.9999999999999994E-12</v>
      </c>
      <c r="F51" s="84">
        <f>IF(IFERROR(INDEX(Přehled_body!$E$3:$ED$130,MATCH(Tabulka!$AI51,Přehled_body!$A$3:$A$130,0),MATCH(Tabulka!F$2,Přehled_body!$E$1:$ED$1,0)),)="",,IF(IFERROR(INDEX(Přehled_body!$E$3:$ED$130,MATCH(Tabulka!$AI51,Přehled_body!$A$3:$A$130,0),MATCH(Tabulka!F$2,Přehled_body!$E$1:$ED$1,0)),)=0,0.00000000001,IFERROR(INDEX(Přehled_body!$E$3:$ED$130,MATCH(Tabulka!$AI51,Přehled_body!$A$3:$A$130,0),MATCH(Tabulka!F$2,Přehled_body!$E$1:$ED$1,0)),)))</f>
        <v>0</v>
      </c>
      <c r="G51" s="84">
        <f>IF(IFERROR(INDEX(Přehled_body!$E$3:$ED$130,MATCH(Tabulka!$AI51,Přehled_body!$A$3:$A$130,0),MATCH(Tabulka!G$2,Přehled_body!$E$1:$ED$1,0)),)="",,IF(IFERROR(INDEX(Přehled_body!$E$3:$ED$130,MATCH(Tabulka!$AI51,Přehled_body!$A$3:$A$130,0),MATCH(Tabulka!G$2,Přehled_body!$E$1:$ED$1,0)),)=0,0.00000000001,IFERROR(INDEX(Přehled_body!$E$3:$ED$130,MATCH(Tabulka!$AI51,Přehled_body!$A$3:$A$130,0),MATCH(Tabulka!G$2,Přehled_body!$E$1:$ED$1,0)),)))</f>
        <v>0</v>
      </c>
      <c r="H51" s="84">
        <f>IF(IFERROR(INDEX(Přehled_body!$E$3:$ED$130,MATCH(Tabulka!$AI51,Přehled_body!$A$3:$A$130,0),MATCH(Tabulka!H$2,Přehled_body!$E$1:$ED$1,0)),)="",,IF(IFERROR(INDEX(Přehled_body!$E$3:$ED$130,MATCH(Tabulka!$AI51,Přehled_body!$A$3:$A$130,0),MATCH(Tabulka!H$2,Přehled_body!$E$1:$ED$1,0)),)=0,0.00000000001,IFERROR(INDEX(Přehled_body!$E$3:$ED$130,MATCH(Tabulka!$AI51,Přehled_body!$A$3:$A$130,0),MATCH(Tabulka!H$2,Přehled_body!$E$1:$ED$1,0)),)))</f>
        <v>0</v>
      </c>
      <c r="I51" s="84">
        <f>IF(IFERROR(INDEX(Přehled_body!$E$3:$ED$130,MATCH(Tabulka!$AI51,Přehled_body!$A$3:$A$130,0),MATCH(Tabulka!I$2,Přehled_body!$E$1:$ED$1,0)),)="",,IF(IFERROR(INDEX(Přehled_body!$E$3:$ED$130,MATCH(Tabulka!$AI51,Přehled_body!$A$3:$A$130,0),MATCH(Tabulka!I$2,Přehled_body!$E$1:$ED$1,0)),)=0,0.00000000001,IFERROR(INDEX(Přehled_body!$E$3:$ED$130,MATCH(Tabulka!$AI51,Přehled_body!$A$3:$A$130,0),MATCH(Tabulka!I$2,Přehled_body!$E$1:$ED$1,0)),)))</f>
        <v>9.9999999999999994E-12</v>
      </c>
      <c r="J51" s="84">
        <f>IF(IFERROR(INDEX(Přehled_body!$E$3:$ED$130,MATCH(Tabulka!$AI51,Přehled_body!$A$3:$A$130,0),MATCH(Tabulka!J$2,Přehled_body!$E$1:$ED$1,0)),)="",,IF(IFERROR(INDEX(Přehled_body!$E$3:$ED$130,MATCH(Tabulka!$AI51,Přehled_body!$A$3:$A$130,0),MATCH(Tabulka!J$2,Přehled_body!$E$1:$ED$1,0)),)=0,0.00000000001,IFERROR(INDEX(Přehled_body!$E$3:$ED$130,MATCH(Tabulka!$AI51,Přehled_body!$A$3:$A$130,0),MATCH(Tabulka!J$2,Přehled_body!$E$1:$ED$1,0)),)))</f>
        <v>9.9999999999999994E-12</v>
      </c>
      <c r="K51" s="84">
        <f>IF(IFERROR(INDEX(Přehled_body!$E$3:$ED$130,MATCH(Tabulka!$AI51,Přehled_body!$A$3:$A$130,0),MATCH(Tabulka!K$2,Přehled_body!$E$1:$ED$1,0)),)="",,IF(IFERROR(INDEX(Přehled_body!$E$3:$ED$130,MATCH(Tabulka!$AI51,Přehled_body!$A$3:$A$130,0),MATCH(Tabulka!K$2,Přehled_body!$E$1:$ED$1,0)),)=0,0.00000000001,IFERROR(INDEX(Přehled_body!$E$3:$ED$130,MATCH(Tabulka!$AI51,Přehled_body!$A$3:$A$130,0),MATCH(Tabulka!K$2,Přehled_body!$E$1:$ED$1,0)),)))</f>
        <v>9.9999999999999994E-12</v>
      </c>
      <c r="L51" s="84">
        <f>IF(IFERROR(INDEX(Přehled_body!$E$3:$ED$130,MATCH(Tabulka!$AI51,Přehled_body!$A$3:$A$130,0),MATCH(Tabulka!L$2,Přehled_body!$E$1:$ED$1,0)),)="",,IF(IFERROR(INDEX(Přehled_body!$E$3:$ED$130,MATCH(Tabulka!$AI51,Přehled_body!$A$3:$A$130,0),MATCH(Tabulka!L$2,Přehled_body!$E$1:$ED$1,0)),)=0,0.00000000001,IFERROR(INDEX(Přehled_body!$E$3:$ED$130,MATCH(Tabulka!$AI51,Přehled_body!$A$3:$A$130,0),MATCH(Tabulka!L$2,Přehled_body!$E$1:$ED$1,0)),)))</f>
        <v>9.9999999999999994E-12</v>
      </c>
      <c r="M51" s="84">
        <f>IF(IFERROR(INDEX(Přehled_body!$E$3:$ED$130,MATCH(Tabulka!$AI51,Přehled_body!$A$3:$A$130,0),MATCH(Tabulka!M$2,Přehled_body!$E$1:$ED$1,0)),)="",,IF(IFERROR(INDEX(Přehled_body!$E$3:$ED$130,MATCH(Tabulka!$AI51,Přehled_body!$A$3:$A$130,0),MATCH(Tabulka!M$2,Přehled_body!$E$1:$ED$1,0)),)=0,0.00000000001,IFERROR(INDEX(Přehled_body!$E$3:$ED$130,MATCH(Tabulka!$AI51,Přehled_body!$A$3:$A$130,0),MATCH(Tabulka!M$2,Přehled_body!$E$1:$ED$1,0)),)))</f>
        <v>9.9999999999999994E-12</v>
      </c>
      <c r="N51" s="84">
        <f>IF(IFERROR(INDEX(Přehled_body!$E$3:$ED$130,MATCH(Tabulka!$AI51,Přehled_body!$A$3:$A$130,0),MATCH(Tabulka!N$2,Přehled_body!$E$1:$ED$1,0)),)="",,IF(IFERROR(INDEX(Přehled_body!$E$3:$ED$130,MATCH(Tabulka!$AI51,Přehled_body!$A$3:$A$130,0),MATCH(Tabulka!N$2,Přehled_body!$E$1:$ED$1,0)),)=0,0.00000000001,IFERROR(INDEX(Přehled_body!$E$3:$ED$130,MATCH(Tabulka!$AI51,Přehled_body!$A$3:$A$130,0),MATCH(Tabulka!N$2,Přehled_body!$E$1:$ED$1,0)),)))</f>
        <v>9.9999999999999994E-12</v>
      </c>
      <c r="O51" s="84">
        <f>IF(IFERROR(INDEX(Přehled_body!$E$3:$ED$130,MATCH(Tabulka!$AI51,Přehled_body!$A$3:$A$130,0),MATCH(Tabulka!O$2,Přehled_body!$E$1:$ED$1,0)),)="",,IF(IFERROR(INDEX(Přehled_body!$E$3:$ED$130,MATCH(Tabulka!$AI51,Přehled_body!$A$3:$A$130,0),MATCH(Tabulka!O$2,Přehled_body!$E$1:$ED$1,0)),)=0,0.00000000001,IFERROR(INDEX(Přehled_body!$E$3:$ED$130,MATCH(Tabulka!$AI51,Přehled_body!$A$3:$A$130,0),MATCH(Tabulka!O$2,Přehled_body!$E$1:$ED$1,0)),)))</f>
        <v>0</v>
      </c>
      <c r="P51" s="84">
        <f>IF(IFERROR(INDEX(Přehled_body!$E$3:$ED$130,MATCH(Tabulka!$AI51,Přehled_body!$A$3:$A$130,0),MATCH(Tabulka!P$2,Přehled_body!$E$1:$ED$1,0)),)="",,IF(IFERROR(INDEX(Přehled_body!$E$3:$ED$130,MATCH(Tabulka!$AI51,Přehled_body!$A$3:$A$130,0),MATCH(Tabulka!P$2,Přehled_body!$E$1:$ED$1,0)),)=0,0.00000000001,IFERROR(INDEX(Přehled_body!$E$3:$ED$130,MATCH(Tabulka!$AI51,Přehled_body!$A$3:$A$130,0),MATCH(Tabulka!P$2,Přehled_body!$E$1:$ED$1,0)),)))</f>
        <v>0</v>
      </c>
      <c r="Q51" s="84">
        <f>IF(IFERROR(INDEX(Přehled_body!$E$3:$ED$130,MATCH(Tabulka!$AI51,Přehled_body!$A$3:$A$130,0),MATCH(Tabulka!Q$2,Přehled_body!$E$1:$ED$1,0)),)="",,IF(IFERROR(INDEX(Přehled_body!$E$3:$ED$130,MATCH(Tabulka!$AI51,Přehled_body!$A$3:$A$130,0),MATCH(Tabulka!Q$2,Přehled_body!$E$1:$ED$1,0)),)=0,0.00000000001,IFERROR(INDEX(Přehled_body!$E$3:$ED$130,MATCH(Tabulka!$AI51,Přehled_body!$A$3:$A$130,0),MATCH(Tabulka!Q$2,Přehled_body!$E$1:$ED$1,0)),)))</f>
        <v>0</v>
      </c>
      <c r="R51" s="84">
        <f>IF(IFERROR(INDEX(Přehled_body!$E$3:$ED$130,MATCH(Tabulka!$AI51,Přehled_body!$A$3:$A$130,0),MATCH(Tabulka!R$2,Přehled_body!$E$1:$ED$1,0)),)="",,IF(IFERROR(INDEX(Přehled_body!$E$3:$ED$130,MATCH(Tabulka!$AI51,Přehled_body!$A$3:$A$130,0),MATCH(Tabulka!R$2,Přehled_body!$E$1:$ED$1,0)),)=0,0.00000000001,IFERROR(INDEX(Přehled_body!$E$3:$ED$130,MATCH(Tabulka!$AI51,Přehled_body!$A$3:$A$130,0),MATCH(Tabulka!R$2,Přehled_body!$E$1:$ED$1,0)),)))</f>
        <v>0</v>
      </c>
      <c r="S51" s="84">
        <f>IF(IFERROR(INDEX(Přehled_body!$E$3:$ED$130,MATCH(Tabulka!$AI51,Přehled_body!$A$3:$A$130,0),MATCH(Tabulka!S$2,Přehled_body!$E$1:$ED$1,0)),)="",,IF(IFERROR(INDEX(Přehled_body!$E$3:$ED$130,MATCH(Tabulka!$AI51,Přehled_body!$A$3:$A$130,0),MATCH(Tabulka!S$2,Přehled_body!$E$1:$ED$1,0)),)=0,0.00000000001,IFERROR(INDEX(Přehled_body!$E$3:$ED$130,MATCH(Tabulka!$AI51,Přehled_body!$A$3:$A$130,0),MATCH(Tabulka!S$2,Přehled_body!$E$1:$ED$1,0)),)))</f>
        <v>0</v>
      </c>
      <c r="T51" s="84">
        <f>IF(IFERROR(INDEX(Přehled_body!$E$3:$ED$130,MATCH(Tabulka!$AI51,Přehled_body!$A$3:$A$130,0),MATCH(Tabulka!T$2,Přehled_body!$E$1:$ED$1,0)),)="",,IF(IFERROR(INDEX(Přehled_body!$E$3:$ED$130,MATCH(Tabulka!$AI51,Přehled_body!$A$3:$A$130,0),MATCH(Tabulka!T$2,Přehled_body!$E$1:$ED$1,0)),)=0,0.00000000001,IFERROR(INDEX(Přehled_body!$E$3:$ED$130,MATCH(Tabulka!$AI51,Přehled_body!$A$3:$A$130,0),MATCH(Tabulka!T$2,Přehled_body!$E$1:$ED$1,0)),)))</f>
        <v>0</v>
      </c>
      <c r="U51" s="84">
        <f>IF(IFERROR(INDEX(Přehled_body!$E$3:$ED$130,MATCH(Tabulka!$AI51,Přehled_body!$A$3:$A$130,0),MATCH(Tabulka!U$2,Přehled_body!$E$1:$ED$1,0)),)="",,IF(IFERROR(INDEX(Přehled_body!$E$3:$ED$130,MATCH(Tabulka!$AI51,Přehled_body!$A$3:$A$130,0),MATCH(Tabulka!U$2,Přehled_body!$E$1:$ED$1,0)),)=0,0.00000000001,IFERROR(INDEX(Přehled_body!$E$3:$ED$130,MATCH(Tabulka!$AI51,Přehled_body!$A$3:$A$130,0),MATCH(Tabulka!U$2,Přehled_body!$E$1:$ED$1,0)),)))</f>
        <v>0</v>
      </c>
      <c r="V51" s="84">
        <f>IF(IFERROR(INDEX(Přehled_body!$E$3:$ED$130,MATCH(Tabulka!$AI51,Přehled_body!$A$3:$A$130,0),MATCH(Tabulka!V$2,Přehled_body!$E$1:$ED$1,0)),)="",,IF(IFERROR(INDEX(Přehled_body!$E$3:$ED$130,MATCH(Tabulka!$AI51,Přehled_body!$A$3:$A$130,0),MATCH(Tabulka!V$2,Přehled_body!$E$1:$ED$1,0)),)=0,0.00000000001,IFERROR(INDEX(Přehled_body!$E$3:$ED$130,MATCH(Tabulka!$AI51,Přehled_body!$A$3:$A$130,0),MATCH(Tabulka!V$2,Přehled_body!$E$1:$ED$1,0)),)))</f>
        <v>0</v>
      </c>
      <c r="W51" s="84">
        <f>IF(IFERROR(INDEX(Přehled_body!$E$3:$ED$130,MATCH(Tabulka!$AI51,Přehled_body!$A$3:$A$130,0),MATCH(Tabulka!W$2,Přehled_body!$E$1:$ED$1,0)),)="",,IF(IFERROR(INDEX(Přehled_body!$E$3:$ED$130,MATCH(Tabulka!$AI51,Přehled_body!$A$3:$A$130,0),MATCH(Tabulka!W$2,Přehled_body!$E$1:$ED$1,0)),)=0,0.00000000001,IFERROR(INDEX(Přehled_body!$E$3:$ED$130,MATCH(Tabulka!$AI51,Přehled_body!$A$3:$A$130,0),MATCH(Tabulka!W$2,Přehled_body!$E$1:$ED$1,0)),)))</f>
        <v>0</v>
      </c>
      <c r="X51" s="84">
        <f>IF(IFERROR(INDEX(Přehled_body!$E$3:$ED$130,MATCH(Tabulka!$AI51,Přehled_body!$A$3:$A$130,0),MATCH(Tabulka!X$2,Přehled_body!$E$1:$ED$1,0)),)="",,IF(IFERROR(INDEX(Přehled_body!$E$3:$ED$130,MATCH(Tabulka!$AI51,Přehled_body!$A$3:$A$130,0),MATCH(Tabulka!X$2,Přehled_body!$E$1:$ED$1,0)),)=0,0.00000000001,IFERROR(INDEX(Přehled_body!$E$3:$ED$130,MATCH(Tabulka!$AI51,Přehled_body!$A$3:$A$130,0),MATCH(Tabulka!X$2,Přehled_body!$E$1:$ED$1,0)),)))</f>
        <v>0</v>
      </c>
      <c r="Y51" s="84">
        <f>IF(IFERROR(INDEX(Přehled_body!$E$3:$ED$130,MATCH(Tabulka!$AI51,Přehled_body!$A$3:$A$130,0),MATCH(Tabulka!Y$2,Přehled_body!$E$1:$ED$1,0)),)="",,IF(IFERROR(INDEX(Přehled_body!$E$3:$ED$130,MATCH(Tabulka!$AI51,Přehled_body!$A$3:$A$130,0),MATCH(Tabulka!Y$2,Přehled_body!$E$1:$ED$1,0)),)=0,0.00000000001,IFERROR(INDEX(Přehled_body!$E$3:$ED$130,MATCH(Tabulka!$AI51,Přehled_body!$A$3:$A$130,0),MATCH(Tabulka!Y$2,Přehled_body!$E$1:$ED$1,0)),)))</f>
        <v>0</v>
      </c>
      <c r="Z51" s="84">
        <f>IF(IFERROR(INDEX(Přehled_body!$E$3:$ED$130,MATCH(Tabulka!$AI51,Přehled_body!$A$3:$A$130,0),MATCH(Tabulka!Z$2,Přehled_body!$E$1:$ED$1,0)),)="",,IF(IFERROR(INDEX(Přehled_body!$E$3:$ED$130,MATCH(Tabulka!$AI51,Přehled_body!$A$3:$A$130,0),MATCH(Tabulka!Z$2,Přehled_body!$E$1:$ED$1,0)),)=0,0.00000000001,IFERROR(INDEX(Přehled_body!$E$3:$ED$130,MATCH(Tabulka!$AI51,Přehled_body!$A$3:$A$130,0),MATCH(Tabulka!Z$2,Přehled_body!$E$1:$ED$1,0)),)))</f>
        <v>0</v>
      </c>
      <c r="AA51" s="84">
        <f>IF(IFERROR(INDEX(Přehled_body!$E$3:$ED$130,MATCH(Tabulka!$AI51,Přehled_body!$A$3:$A$130,0),MATCH(Tabulka!AA$2,Přehled_body!$E$1:$ED$1,0)),)="",,IF(IFERROR(INDEX(Přehled_body!$E$3:$ED$130,MATCH(Tabulka!$AI51,Přehled_body!$A$3:$A$130,0),MATCH(Tabulka!AA$2,Přehled_body!$E$1:$ED$1,0)),)=0,0.00000000001,IFERROR(INDEX(Přehled_body!$E$3:$ED$130,MATCH(Tabulka!$AI51,Přehled_body!$A$3:$A$130,0),MATCH(Tabulka!AA$2,Přehled_body!$E$1:$ED$1,0)),)))</f>
        <v>0</v>
      </c>
      <c r="AB51" s="84">
        <f>IF(IFERROR(INDEX(Přehled_body!$E$3:$ED$130,MATCH(Tabulka!$AI51,Přehled_body!$A$3:$A$130,0),MATCH(Tabulka!AB$2,Přehled_body!$E$1:$ED$1,0)),)="",,IF(IFERROR(INDEX(Přehled_body!$E$3:$ED$130,MATCH(Tabulka!$AI51,Přehled_body!$A$3:$A$130,0),MATCH(Tabulka!AB$2,Přehled_body!$E$1:$ED$1,0)),)=0,0.00000000001,IFERROR(INDEX(Přehled_body!$E$3:$ED$130,MATCH(Tabulka!$AI51,Přehled_body!$A$3:$A$130,0),MATCH(Tabulka!AB$2,Přehled_body!$E$1:$ED$1,0)),)))</f>
        <v>0</v>
      </c>
      <c r="AC51" s="84">
        <f>IF(IFERROR(INDEX(Přehled_body!$E$3:$ED$130,MATCH(Tabulka!$AI51,Přehled_body!$A$3:$A$130,0),MATCH(Tabulka!AC$2,Přehled_body!$E$1:$ED$1,0)),)="",,IF(IFERROR(INDEX(Přehled_body!$E$3:$ED$130,MATCH(Tabulka!$AI51,Přehled_body!$A$3:$A$130,0),MATCH(Tabulka!AC$2,Přehled_body!$E$1:$ED$1,0)),)=0,0.00000000001,IFERROR(INDEX(Přehled_body!$E$3:$ED$130,MATCH(Tabulka!$AI51,Přehled_body!$A$3:$A$130,0),MATCH(Tabulka!AC$2,Přehled_body!$E$1:$ED$1,0)),)))</f>
        <v>0</v>
      </c>
      <c r="AD51" s="84">
        <f>IF(IFERROR(INDEX(Přehled_body!$E$3:$ED$130,MATCH(Tabulka!$AI51,Přehled_body!$A$3:$A$130,0),MATCH(Tabulka!AD$2,Přehled_body!$E$1:$ED$1,0)),)="",,IF(IFERROR(INDEX(Přehled_body!$E$3:$ED$130,MATCH(Tabulka!$AI51,Přehled_body!$A$3:$A$130,0),MATCH(Tabulka!AD$2,Přehled_body!$E$1:$ED$1,0)),)=0,0.00000000001,IFERROR(INDEX(Přehled_body!$E$3:$ED$130,MATCH(Tabulka!$AI51,Přehled_body!$A$3:$A$130,0),MATCH(Tabulka!AD$2,Přehled_body!$E$1:$ED$1,0)),)))</f>
        <v>0</v>
      </c>
      <c r="AE51" s="85">
        <f>IF(SUM($D$49:$AD$53)&lt;1,-90000,SUM(D51:AD51))</f>
        <v>8.0000000000000008E-11</v>
      </c>
      <c r="AF51" s="72"/>
      <c r="AG51" s="8"/>
      <c r="AI51" t="str">
        <f>CONCATENATE($B$50," ",$B$51,C51)</f>
        <v>Jarda KleinPlaceno panáků</v>
      </c>
    </row>
    <row r="52" spans="1:35" ht="13.8">
      <c r="A52" s="64"/>
      <c r="B52" s="91"/>
      <c r="C52" s="82" t="s">
        <v>25</v>
      </c>
      <c r="D52" s="83">
        <f>IF(IFERROR(INDEX(Přehled_body!$E$3:$ED$130,MATCH(Tabulka!$AI52,Přehled_body!$A$3:$A$130,0),MATCH(Tabulka!D$2,Přehled_body!$E$1:$ED$1,0)),)="",,IF(IFERROR(INDEX(Přehled_body!$E$3:$ED$130,MATCH(Tabulka!$AI52,Přehled_body!$A$3:$A$130,0),MATCH(Tabulka!D$2,Přehled_body!$E$1:$ED$1,0)),)=0,0.00000000001,IFERROR(INDEX(Přehled_body!$E$3:$ED$130,MATCH(Tabulka!$AI52,Přehled_body!$A$3:$A$130,0),MATCH(Tabulka!D$2,Přehled_body!$E$1:$ED$1,0)),)))</f>
        <v>1</v>
      </c>
      <c r="E52" s="84">
        <f>IF(IFERROR(INDEX(Přehled_body!$E$3:$ED$130,MATCH(Tabulka!$AI52,Přehled_body!$A$3:$A$130,0),MATCH(Tabulka!E$2,Přehled_body!$E$1:$ED$1,0)),)="",,IF(IFERROR(INDEX(Přehled_body!$E$3:$ED$130,MATCH(Tabulka!$AI52,Přehled_body!$A$3:$A$130,0),MATCH(Tabulka!E$2,Přehled_body!$E$1:$ED$1,0)),)=0,0.00000000001,IFERROR(INDEX(Přehled_body!$E$3:$ED$130,MATCH(Tabulka!$AI52,Přehled_body!$A$3:$A$130,0),MATCH(Tabulka!E$2,Přehled_body!$E$1:$ED$1,0)),)))</f>
        <v>9.9999999999999994E-12</v>
      </c>
      <c r="F52" s="84">
        <f>IF(IFERROR(INDEX(Přehled_body!$E$3:$ED$130,MATCH(Tabulka!$AI52,Přehled_body!$A$3:$A$130,0),MATCH(Tabulka!F$2,Přehled_body!$E$1:$ED$1,0)),)="",,IF(IFERROR(INDEX(Přehled_body!$E$3:$ED$130,MATCH(Tabulka!$AI52,Přehled_body!$A$3:$A$130,0),MATCH(Tabulka!F$2,Přehled_body!$E$1:$ED$1,0)),)=0,0.00000000001,IFERROR(INDEX(Přehled_body!$E$3:$ED$130,MATCH(Tabulka!$AI52,Přehled_body!$A$3:$A$130,0),MATCH(Tabulka!F$2,Přehled_body!$E$1:$ED$1,0)),)))</f>
        <v>0</v>
      </c>
      <c r="G52" s="84">
        <f>IF(IFERROR(INDEX(Přehled_body!$E$3:$ED$130,MATCH(Tabulka!$AI52,Přehled_body!$A$3:$A$130,0),MATCH(Tabulka!G$2,Přehled_body!$E$1:$ED$1,0)),)="",,IF(IFERROR(INDEX(Přehled_body!$E$3:$ED$130,MATCH(Tabulka!$AI52,Přehled_body!$A$3:$A$130,0),MATCH(Tabulka!G$2,Přehled_body!$E$1:$ED$1,0)),)=0,0.00000000001,IFERROR(INDEX(Přehled_body!$E$3:$ED$130,MATCH(Tabulka!$AI52,Přehled_body!$A$3:$A$130,0),MATCH(Tabulka!G$2,Přehled_body!$E$1:$ED$1,0)),)))</f>
        <v>0</v>
      </c>
      <c r="H52" s="84">
        <f>IF(IFERROR(INDEX(Přehled_body!$E$3:$ED$130,MATCH(Tabulka!$AI52,Přehled_body!$A$3:$A$130,0),MATCH(Tabulka!H$2,Přehled_body!$E$1:$ED$1,0)),)="",,IF(IFERROR(INDEX(Přehled_body!$E$3:$ED$130,MATCH(Tabulka!$AI52,Přehled_body!$A$3:$A$130,0),MATCH(Tabulka!H$2,Přehled_body!$E$1:$ED$1,0)),)=0,0.00000000001,IFERROR(INDEX(Přehled_body!$E$3:$ED$130,MATCH(Tabulka!$AI52,Přehled_body!$A$3:$A$130,0),MATCH(Tabulka!H$2,Přehled_body!$E$1:$ED$1,0)),)))</f>
        <v>0</v>
      </c>
      <c r="I52" s="84">
        <f>IF(IFERROR(INDEX(Přehled_body!$E$3:$ED$130,MATCH(Tabulka!$AI52,Přehled_body!$A$3:$A$130,0),MATCH(Tabulka!I$2,Přehled_body!$E$1:$ED$1,0)),)="",,IF(IFERROR(INDEX(Přehled_body!$E$3:$ED$130,MATCH(Tabulka!$AI52,Přehled_body!$A$3:$A$130,0),MATCH(Tabulka!I$2,Přehled_body!$E$1:$ED$1,0)),)=0,0.00000000001,IFERROR(INDEX(Přehled_body!$E$3:$ED$130,MATCH(Tabulka!$AI52,Přehled_body!$A$3:$A$130,0),MATCH(Tabulka!I$2,Přehled_body!$E$1:$ED$1,0)),)))</f>
        <v>1</v>
      </c>
      <c r="J52" s="84">
        <f>IF(IFERROR(INDEX(Přehled_body!$E$3:$ED$130,MATCH(Tabulka!$AI52,Přehled_body!$A$3:$A$130,0),MATCH(Tabulka!J$2,Přehled_body!$E$1:$ED$1,0)),)="",,IF(IFERROR(INDEX(Přehled_body!$E$3:$ED$130,MATCH(Tabulka!$AI52,Přehled_body!$A$3:$A$130,0),MATCH(Tabulka!J$2,Přehled_body!$E$1:$ED$1,0)),)=0,0.00000000001,IFERROR(INDEX(Přehled_body!$E$3:$ED$130,MATCH(Tabulka!$AI52,Přehled_body!$A$3:$A$130,0),MATCH(Tabulka!J$2,Přehled_body!$E$1:$ED$1,0)),)))</f>
        <v>1</v>
      </c>
      <c r="K52" s="84">
        <f>IF(IFERROR(INDEX(Přehled_body!$E$3:$ED$130,MATCH(Tabulka!$AI52,Přehled_body!$A$3:$A$130,0),MATCH(Tabulka!K$2,Přehled_body!$E$1:$ED$1,0)),)="",,IF(IFERROR(INDEX(Přehled_body!$E$3:$ED$130,MATCH(Tabulka!$AI52,Přehled_body!$A$3:$A$130,0),MATCH(Tabulka!K$2,Přehled_body!$E$1:$ED$1,0)),)=0,0.00000000001,IFERROR(INDEX(Přehled_body!$E$3:$ED$130,MATCH(Tabulka!$AI52,Přehled_body!$A$3:$A$130,0),MATCH(Tabulka!K$2,Přehled_body!$E$1:$ED$1,0)),)))</f>
        <v>1</v>
      </c>
      <c r="L52" s="84">
        <f>IF(IFERROR(INDEX(Přehled_body!$E$3:$ED$130,MATCH(Tabulka!$AI52,Přehled_body!$A$3:$A$130,0),MATCH(Tabulka!L$2,Přehled_body!$E$1:$ED$1,0)),)="",,IF(IFERROR(INDEX(Přehled_body!$E$3:$ED$130,MATCH(Tabulka!$AI52,Přehled_body!$A$3:$A$130,0),MATCH(Tabulka!L$2,Přehled_body!$E$1:$ED$1,0)),)=0,0.00000000001,IFERROR(INDEX(Přehled_body!$E$3:$ED$130,MATCH(Tabulka!$AI52,Přehled_body!$A$3:$A$130,0),MATCH(Tabulka!L$2,Přehled_body!$E$1:$ED$1,0)),)))</f>
        <v>1</v>
      </c>
      <c r="M52" s="84">
        <f>IF(IFERROR(INDEX(Přehled_body!$E$3:$ED$130,MATCH(Tabulka!$AI52,Přehled_body!$A$3:$A$130,0),MATCH(Tabulka!M$2,Přehled_body!$E$1:$ED$1,0)),)="",,IF(IFERROR(INDEX(Přehled_body!$E$3:$ED$130,MATCH(Tabulka!$AI52,Přehled_body!$A$3:$A$130,0),MATCH(Tabulka!M$2,Přehled_body!$E$1:$ED$1,0)),)=0,0.00000000001,IFERROR(INDEX(Přehled_body!$E$3:$ED$130,MATCH(Tabulka!$AI52,Přehled_body!$A$3:$A$130,0),MATCH(Tabulka!M$2,Přehled_body!$E$1:$ED$1,0)),)))</f>
        <v>4</v>
      </c>
      <c r="N52" s="84">
        <f>IF(IFERROR(INDEX(Přehled_body!$E$3:$ED$130,MATCH(Tabulka!$AI52,Přehled_body!$A$3:$A$130,0),MATCH(Tabulka!N$2,Přehled_body!$E$1:$ED$1,0)),)="",,IF(IFERROR(INDEX(Přehled_body!$E$3:$ED$130,MATCH(Tabulka!$AI52,Přehled_body!$A$3:$A$130,0),MATCH(Tabulka!N$2,Přehled_body!$E$1:$ED$1,0)),)=0,0.00000000001,IFERROR(INDEX(Přehled_body!$E$3:$ED$130,MATCH(Tabulka!$AI52,Přehled_body!$A$3:$A$130,0),MATCH(Tabulka!N$2,Přehled_body!$E$1:$ED$1,0)),)))</f>
        <v>9.9999999999999994E-12</v>
      </c>
      <c r="O52" s="84">
        <f>IF(IFERROR(INDEX(Přehled_body!$E$3:$ED$130,MATCH(Tabulka!$AI52,Přehled_body!$A$3:$A$130,0),MATCH(Tabulka!O$2,Přehled_body!$E$1:$ED$1,0)),)="",,IF(IFERROR(INDEX(Přehled_body!$E$3:$ED$130,MATCH(Tabulka!$AI52,Přehled_body!$A$3:$A$130,0),MATCH(Tabulka!O$2,Přehled_body!$E$1:$ED$1,0)),)=0,0.00000000001,IFERROR(INDEX(Přehled_body!$E$3:$ED$130,MATCH(Tabulka!$AI52,Přehled_body!$A$3:$A$130,0),MATCH(Tabulka!O$2,Přehled_body!$E$1:$ED$1,0)),)))</f>
        <v>0</v>
      </c>
      <c r="P52" s="84">
        <f>IF(IFERROR(INDEX(Přehled_body!$E$3:$ED$130,MATCH(Tabulka!$AI52,Přehled_body!$A$3:$A$130,0),MATCH(Tabulka!P$2,Přehled_body!$E$1:$ED$1,0)),)="",,IF(IFERROR(INDEX(Přehled_body!$E$3:$ED$130,MATCH(Tabulka!$AI52,Přehled_body!$A$3:$A$130,0),MATCH(Tabulka!P$2,Přehled_body!$E$1:$ED$1,0)),)=0,0.00000000001,IFERROR(INDEX(Přehled_body!$E$3:$ED$130,MATCH(Tabulka!$AI52,Přehled_body!$A$3:$A$130,0),MATCH(Tabulka!P$2,Přehled_body!$E$1:$ED$1,0)),)))</f>
        <v>0</v>
      </c>
      <c r="Q52" s="84">
        <f>IF(IFERROR(INDEX(Přehled_body!$E$3:$ED$130,MATCH(Tabulka!$AI52,Přehled_body!$A$3:$A$130,0),MATCH(Tabulka!Q$2,Přehled_body!$E$1:$ED$1,0)),)="",,IF(IFERROR(INDEX(Přehled_body!$E$3:$ED$130,MATCH(Tabulka!$AI52,Přehled_body!$A$3:$A$130,0),MATCH(Tabulka!Q$2,Přehled_body!$E$1:$ED$1,0)),)=0,0.00000000001,IFERROR(INDEX(Přehled_body!$E$3:$ED$130,MATCH(Tabulka!$AI52,Přehled_body!$A$3:$A$130,0),MATCH(Tabulka!Q$2,Přehled_body!$E$1:$ED$1,0)),)))</f>
        <v>0</v>
      </c>
      <c r="R52" s="84">
        <f>IF(IFERROR(INDEX(Přehled_body!$E$3:$ED$130,MATCH(Tabulka!$AI52,Přehled_body!$A$3:$A$130,0),MATCH(Tabulka!R$2,Přehled_body!$E$1:$ED$1,0)),)="",,IF(IFERROR(INDEX(Přehled_body!$E$3:$ED$130,MATCH(Tabulka!$AI52,Přehled_body!$A$3:$A$130,0),MATCH(Tabulka!R$2,Přehled_body!$E$1:$ED$1,0)),)=0,0.00000000001,IFERROR(INDEX(Přehled_body!$E$3:$ED$130,MATCH(Tabulka!$AI52,Přehled_body!$A$3:$A$130,0),MATCH(Tabulka!R$2,Přehled_body!$E$1:$ED$1,0)),)))</f>
        <v>0</v>
      </c>
      <c r="S52" s="84">
        <f>IF(IFERROR(INDEX(Přehled_body!$E$3:$ED$130,MATCH(Tabulka!$AI52,Přehled_body!$A$3:$A$130,0),MATCH(Tabulka!S$2,Přehled_body!$E$1:$ED$1,0)),)="",,IF(IFERROR(INDEX(Přehled_body!$E$3:$ED$130,MATCH(Tabulka!$AI52,Přehled_body!$A$3:$A$130,0),MATCH(Tabulka!S$2,Přehled_body!$E$1:$ED$1,0)),)=0,0.00000000001,IFERROR(INDEX(Přehled_body!$E$3:$ED$130,MATCH(Tabulka!$AI52,Přehled_body!$A$3:$A$130,0),MATCH(Tabulka!S$2,Přehled_body!$E$1:$ED$1,0)),)))</f>
        <v>0</v>
      </c>
      <c r="T52" s="84">
        <f>IF(IFERROR(INDEX(Přehled_body!$E$3:$ED$130,MATCH(Tabulka!$AI52,Přehled_body!$A$3:$A$130,0),MATCH(Tabulka!T$2,Přehled_body!$E$1:$ED$1,0)),)="",,IF(IFERROR(INDEX(Přehled_body!$E$3:$ED$130,MATCH(Tabulka!$AI52,Přehled_body!$A$3:$A$130,0),MATCH(Tabulka!T$2,Přehled_body!$E$1:$ED$1,0)),)=0,0.00000000001,IFERROR(INDEX(Přehled_body!$E$3:$ED$130,MATCH(Tabulka!$AI52,Přehled_body!$A$3:$A$130,0),MATCH(Tabulka!T$2,Přehled_body!$E$1:$ED$1,0)),)))</f>
        <v>0</v>
      </c>
      <c r="U52" s="84">
        <f>IF(IFERROR(INDEX(Přehled_body!$E$3:$ED$130,MATCH(Tabulka!$AI52,Přehled_body!$A$3:$A$130,0),MATCH(Tabulka!U$2,Přehled_body!$E$1:$ED$1,0)),)="",,IF(IFERROR(INDEX(Přehled_body!$E$3:$ED$130,MATCH(Tabulka!$AI52,Přehled_body!$A$3:$A$130,0),MATCH(Tabulka!U$2,Přehled_body!$E$1:$ED$1,0)),)=0,0.00000000001,IFERROR(INDEX(Přehled_body!$E$3:$ED$130,MATCH(Tabulka!$AI52,Přehled_body!$A$3:$A$130,0),MATCH(Tabulka!U$2,Přehled_body!$E$1:$ED$1,0)),)))</f>
        <v>0</v>
      </c>
      <c r="V52" s="84">
        <f>IF(IFERROR(INDEX(Přehled_body!$E$3:$ED$130,MATCH(Tabulka!$AI52,Přehled_body!$A$3:$A$130,0),MATCH(Tabulka!V$2,Přehled_body!$E$1:$ED$1,0)),)="",,IF(IFERROR(INDEX(Přehled_body!$E$3:$ED$130,MATCH(Tabulka!$AI52,Přehled_body!$A$3:$A$130,0),MATCH(Tabulka!V$2,Přehled_body!$E$1:$ED$1,0)),)=0,0.00000000001,IFERROR(INDEX(Přehled_body!$E$3:$ED$130,MATCH(Tabulka!$AI52,Přehled_body!$A$3:$A$130,0),MATCH(Tabulka!V$2,Přehled_body!$E$1:$ED$1,0)),)))</f>
        <v>0</v>
      </c>
      <c r="W52" s="84">
        <f>IF(IFERROR(INDEX(Přehled_body!$E$3:$ED$130,MATCH(Tabulka!$AI52,Přehled_body!$A$3:$A$130,0),MATCH(Tabulka!W$2,Přehled_body!$E$1:$ED$1,0)),)="",,IF(IFERROR(INDEX(Přehled_body!$E$3:$ED$130,MATCH(Tabulka!$AI52,Přehled_body!$A$3:$A$130,0),MATCH(Tabulka!W$2,Přehled_body!$E$1:$ED$1,0)),)=0,0.00000000001,IFERROR(INDEX(Přehled_body!$E$3:$ED$130,MATCH(Tabulka!$AI52,Přehled_body!$A$3:$A$130,0),MATCH(Tabulka!W$2,Přehled_body!$E$1:$ED$1,0)),)))</f>
        <v>0</v>
      </c>
      <c r="X52" s="84">
        <f>IF(IFERROR(INDEX(Přehled_body!$E$3:$ED$130,MATCH(Tabulka!$AI52,Přehled_body!$A$3:$A$130,0),MATCH(Tabulka!X$2,Přehled_body!$E$1:$ED$1,0)),)="",,IF(IFERROR(INDEX(Přehled_body!$E$3:$ED$130,MATCH(Tabulka!$AI52,Přehled_body!$A$3:$A$130,0),MATCH(Tabulka!X$2,Přehled_body!$E$1:$ED$1,0)),)=0,0.00000000001,IFERROR(INDEX(Přehled_body!$E$3:$ED$130,MATCH(Tabulka!$AI52,Přehled_body!$A$3:$A$130,0),MATCH(Tabulka!X$2,Přehled_body!$E$1:$ED$1,0)),)))</f>
        <v>0</v>
      </c>
      <c r="Y52" s="84">
        <f>IF(IFERROR(INDEX(Přehled_body!$E$3:$ED$130,MATCH(Tabulka!$AI52,Přehled_body!$A$3:$A$130,0),MATCH(Tabulka!Y$2,Přehled_body!$E$1:$ED$1,0)),)="",,IF(IFERROR(INDEX(Přehled_body!$E$3:$ED$130,MATCH(Tabulka!$AI52,Přehled_body!$A$3:$A$130,0),MATCH(Tabulka!Y$2,Přehled_body!$E$1:$ED$1,0)),)=0,0.00000000001,IFERROR(INDEX(Přehled_body!$E$3:$ED$130,MATCH(Tabulka!$AI52,Přehled_body!$A$3:$A$130,0),MATCH(Tabulka!Y$2,Přehled_body!$E$1:$ED$1,0)),)))</f>
        <v>0</v>
      </c>
      <c r="Z52" s="84">
        <f>IF(IFERROR(INDEX(Přehled_body!$E$3:$ED$130,MATCH(Tabulka!$AI52,Přehled_body!$A$3:$A$130,0),MATCH(Tabulka!Z$2,Přehled_body!$E$1:$ED$1,0)),)="",,IF(IFERROR(INDEX(Přehled_body!$E$3:$ED$130,MATCH(Tabulka!$AI52,Přehled_body!$A$3:$A$130,0),MATCH(Tabulka!Z$2,Přehled_body!$E$1:$ED$1,0)),)=0,0.00000000001,IFERROR(INDEX(Přehled_body!$E$3:$ED$130,MATCH(Tabulka!$AI52,Přehled_body!$A$3:$A$130,0),MATCH(Tabulka!Z$2,Přehled_body!$E$1:$ED$1,0)),)))</f>
        <v>0</v>
      </c>
      <c r="AA52" s="84">
        <f>IF(IFERROR(INDEX(Přehled_body!$E$3:$ED$130,MATCH(Tabulka!$AI52,Přehled_body!$A$3:$A$130,0),MATCH(Tabulka!AA$2,Přehled_body!$E$1:$ED$1,0)),)="",,IF(IFERROR(INDEX(Přehled_body!$E$3:$ED$130,MATCH(Tabulka!$AI52,Přehled_body!$A$3:$A$130,0),MATCH(Tabulka!AA$2,Přehled_body!$E$1:$ED$1,0)),)=0,0.00000000001,IFERROR(INDEX(Přehled_body!$E$3:$ED$130,MATCH(Tabulka!$AI52,Přehled_body!$A$3:$A$130,0),MATCH(Tabulka!AA$2,Přehled_body!$E$1:$ED$1,0)),)))</f>
        <v>0</v>
      </c>
      <c r="AB52" s="84">
        <f>IF(IFERROR(INDEX(Přehled_body!$E$3:$ED$130,MATCH(Tabulka!$AI52,Přehled_body!$A$3:$A$130,0),MATCH(Tabulka!AB$2,Přehled_body!$E$1:$ED$1,0)),)="",,IF(IFERROR(INDEX(Přehled_body!$E$3:$ED$130,MATCH(Tabulka!$AI52,Přehled_body!$A$3:$A$130,0),MATCH(Tabulka!AB$2,Přehled_body!$E$1:$ED$1,0)),)=0,0.00000000001,IFERROR(INDEX(Přehled_body!$E$3:$ED$130,MATCH(Tabulka!$AI52,Přehled_body!$A$3:$A$130,0),MATCH(Tabulka!AB$2,Přehled_body!$E$1:$ED$1,0)),)))</f>
        <v>0</v>
      </c>
      <c r="AC52" s="84">
        <f>IF(IFERROR(INDEX(Přehled_body!$E$3:$ED$130,MATCH(Tabulka!$AI52,Přehled_body!$A$3:$A$130,0),MATCH(Tabulka!AC$2,Přehled_body!$E$1:$ED$1,0)),)="",,IF(IFERROR(INDEX(Přehled_body!$E$3:$ED$130,MATCH(Tabulka!$AI52,Přehled_body!$A$3:$A$130,0),MATCH(Tabulka!AC$2,Přehled_body!$E$1:$ED$1,0)),)=0,0.00000000001,IFERROR(INDEX(Přehled_body!$E$3:$ED$130,MATCH(Tabulka!$AI52,Přehled_body!$A$3:$A$130,0),MATCH(Tabulka!AC$2,Přehled_body!$E$1:$ED$1,0)),)))</f>
        <v>0</v>
      </c>
      <c r="AD52" s="84">
        <f>IF(IFERROR(INDEX(Přehled_body!$E$3:$ED$130,MATCH(Tabulka!$AI52,Přehled_body!$A$3:$A$130,0),MATCH(Tabulka!AD$2,Přehled_body!$E$1:$ED$1,0)),)="",,IF(IFERROR(INDEX(Přehled_body!$E$3:$ED$130,MATCH(Tabulka!$AI52,Přehled_body!$A$3:$A$130,0),MATCH(Tabulka!AD$2,Přehled_body!$E$1:$ED$1,0)),)=0,0.00000000001,IFERROR(INDEX(Přehled_body!$E$3:$ED$130,MATCH(Tabulka!$AI52,Přehled_body!$A$3:$A$130,0),MATCH(Tabulka!AD$2,Přehled_body!$E$1:$ED$1,0)),)))</f>
        <v>0</v>
      </c>
      <c r="AE52" s="85">
        <f>IF(SUM($D$49:$AD$53)&lt;1,-90000,SUM(D52:AD52))</f>
        <v>9.00000000002</v>
      </c>
      <c r="AF52" s="72"/>
      <c r="AG52" s="8"/>
      <c r="AI52" t="str">
        <f>CONCATENATE($B$50," ",$B$51,C52)</f>
        <v>Jarda KleinPřehozy</v>
      </c>
    </row>
    <row r="53" spans="1:35" ht="14.4" thickBot="1">
      <c r="A53" s="64"/>
      <c r="B53" s="93"/>
      <c r="C53" s="86" t="s">
        <v>37</v>
      </c>
      <c r="D53" s="87">
        <f>IF(IFERROR(INDEX(Přehled_body!$E$3:$ED$130,MATCH(Tabulka!$AI53,Přehled_body!$A$3:$A$130,0),MATCH(Tabulka!D$2,Přehled_body!$E$1:$ED$1,0)),)="",,IF(IFERROR(INDEX(Přehled_body!$E$3:$ED$130,MATCH(Tabulka!$AI53,Přehled_body!$A$3:$A$130,0),MATCH(Tabulka!D$2,Přehled_body!$E$1:$ED$1,0)),)=0,0.00000000001,IFERROR(INDEX(Přehled_body!$E$3:$ED$130,MATCH(Tabulka!$AI53,Přehled_body!$A$3:$A$130,0),MATCH(Tabulka!D$2,Přehled_body!$E$1:$ED$1,0)),)))</f>
        <v>4</v>
      </c>
      <c r="E53" s="88">
        <f>IF(IFERROR(INDEX(Přehled_body!$E$3:$ED$130,MATCH(Tabulka!$AI53,Přehled_body!$A$3:$A$130,0),MATCH(Tabulka!E$2,Přehled_body!$E$1:$ED$1,0)),)="",,IF(IFERROR(INDEX(Přehled_body!$E$3:$ED$130,MATCH(Tabulka!$AI53,Přehled_body!$A$3:$A$130,0),MATCH(Tabulka!E$2,Přehled_body!$E$1:$ED$1,0)),)=0,0.00000000001,IFERROR(INDEX(Přehled_body!$E$3:$ED$130,MATCH(Tabulka!$AI53,Přehled_body!$A$3:$A$130,0),MATCH(Tabulka!E$2,Přehled_body!$E$1:$ED$1,0)),)))</f>
        <v>4</v>
      </c>
      <c r="F53" s="88">
        <f>IF(IFERROR(INDEX(Přehled_body!$E$3:$ED$130,MATCH(Tabulka!$AI53,Přehled_body!$A$3:$A$130,0),MATCH(Tabulka!F$2,Přehled_body!$E$1:$ED$1,0)),)="",,IF(IFERROR(INDEX(Přehled_body!$E$3:$ED$130,MATCH(Tabulka!$AI53,Přehled_body!$A$3:$A$130,0),MATCH(Tabulka!F$2,Přehled_body!$E$1:$ED$1,0)),)=0,0.00000000001,IFERROR(INDEX(Přehled_body!$E$3:$ED$130,MATCH(Tabulka!$AI53,Přehled_body!$A$3:$A$130,0),MATCH(Tabulka!F$2,Přehled_body!$E$1:$ED$1,0)),)))</f>
        <v>0</v>
      </c>
      <c r="G53" s="88">
        <f>IF(IFERROR(INDEX(Přehled_body!$E$3:$ED$130,MATCH(Tabulka!$AI53,Přehled_body!$A$3:$A$130,0),MATCH(Tabulka!G$2,Přehled_body!$E$1:$ED$1,0)),)="",,IF(IFERROR(INDEX(Přehled_body!$E$3:$ED$130,MATCH(Tabulka!$AI53,Přehled_body!$A$3:$A$130,0),MATCH(Tabulka!G$2,Přehled_body!$E$1:$ED$1,0)),)=0,0.00000000001,IFERROR(INDEX(Přehled_body!$E$3:$ED$130,MATCH(Tabulka!$AI53,Přehled_body!$A$3:$A$130,0),MATCH(Tabulka!G$2,Přehled_body!$E$1:$ED$1,0)),)))</f>
        <v>0</v>
      </c>
      <c r="H53" s="88">
        <f>IF(IFERROR(INDEX(Přehled_body!$E$3:$ED$130,MATCH(Tabulka!$AI53,Přehled_body!$A$3:$A$130,0),MATCH(Tabulka!H$2,Přehled_body!$E$1:$ED$1,0)),)="",,IF(IFERROR(INDEX(Přehled_body!$E$3:$ED$130,MATCH(Tabulka!$AI53,Přehled_body!$A$3:$A$130,0),MATCH(Tabulka!H$2,Přehled_body!$E$1:$ED$1,0)),)=0,0.00000000001,IFERROR(INDEX(Přehled_body!$E$3:$ED$130,MATCH(Tabulka!$AI53,Přehled_body!$A$3:$A$130,0),MATCH(Tabulka!H$2,Přehled_body!$E$1:$ED$1,0)),)))</f>
        <v>0</v>
      </c>
      <c r="I53" s="88">
        <f>IF(IFERROR(INDEX(Přehled_body!$E$3:$ED$130,MATCH(Tabulka!$AI53,Přehled_body!$A$3:$A$130,0),MATCH(Tabulka!I$2,Přehled_body!$E$1:$ED$1,0)),)="",,IF(IFERROR(INDEX(Přehled_body!$E$3:$ED$130,MATCH(Tabulka!$AI53,Přehled_body!$A$3:$A$130,0),MATCH(Tabulka!I$2,Přehled_body!$E$1:$ED$1,0)),)=0,0.00000000001,IFERROR(INDEX(Přehled_body!$E$3:$ED$130,MATCH(Tabulka!$AI53,Přehled_body!$A$3:$A$130,0),MATCH(Tabulka!I$2,Přehled_body!$E$1:$ED$1,0)),)))</f>
        <v>4</v>
      </c>
      <c r="J53" s="88">
        <f>IF(IFERROR(INDEX(Přehled_body!$E$3:$ED$130,MATCH(Tabulka!$AI53,Přehled_body!$A$3:$A$130,0),MATCH(Tabulka!J$2,Přehled_body!$E$1:$ED$1,0)),)="",,IF(IFERROR(INDEX(Přehled_body!$E$3:$ED$130,MATCH(Tabulka!$AI53,Přehled_body!$A$3:$A$130,0),MATCH(Tabulka!J$2,Přehled_body!$E$1:$ED$1,0)),)=0,0.00000000001,IFERROR(INDEX(Přehled_body!$E$3:$ED$130,MATCH(Tabulka!$AI53,Přehled_body!$A$3:$A$130,0),MATCH(Tabulka!J$2,Přehled_body!$E$1:$ED$1,0)),)))</f>
        <v>4</v>
      </c>
      <c r="K53" s="88">
        <f>IF(IFERROR(INDEX(Přehled_body!$E$3:$ED$130,MATCH(Tabulka!$AI53,Přehled_body!$A$3:$A$130,0),MATCH(Tabulka!K$2,Přehled_body!$E$1:$ED$1,0)),)="",,IF(IFERROR(INDEX(Přehled_body!$E$3:$ED$130,MATCH(Tabulka!$AI53,Přehled_body!$A$3:$A$130,0),MATCH(Tabulka!K$2,Přehled_body!$E$1:$ED$1,0)),)=0,0.00000000001,IFERROR(INDEX(Přehled_body!$E$3:$ED$130,MATCH(Tabulka!$AI53,Přehled_body!$A$3:$A$130,0),MATCH(Tabulka!K$2,Přehled_body!$E$1:$ED$1,0)),)))</f>
        <v>3</v>
      </c>
      <c r="L53" s="88">
        <f>IF(IFERROR(INDEX(Přehled_body!$E$3:$ED$130,MATCH(Tabulka!$AI53,Přehled_body!$A$3:$A$130,0),MATCH(Tabulka!L$2,Přehled_body!$E$1:$ED$1,0)),)="",,IF(IFERROR(INDEX(Přehled_body!$E$3:$ED$130,MATCH(Tabulka!$AI53,Přehled_body!$A$3:$A$130,0),MATCH(Tabulka!L$2,Přehled_body!$E$1:$ED$1,0)),)=0,0.00000000001,IFERROR(INDEX(Přehled_body!$E$3:$ED$130,MATCH(Tabulka!$AI53,Přehled_body!$A$3:$A$130,0),MATCH(Tabulka!L$2,Přehled_body!$E$1:$ED$1,0)),)))</f>
        <v>4</v>
      </c>
      <c r="M53" s="88">
        <f>IF(IFERROR(INDEX(Přehled_body!$E$3:$ED$130,MATCH(Tabulka!$AI53,Přehled_body!$A$3:$A$130,0),MATCH(Tabulka!M$2,Přehled_body!$E$1:$ED$1,0)),)="",,IF(IFERROR(INDEX(Přehled_body!$E$3:$ED$130,MATCH(Tabulka!$AI53,Přehled_body!$A$3:$A$130,0),MATCH(Tabulka!M$2,Přehled_body!$E$1:$ED$1,0)),)=0,0.00000000001,IFERROR(INDEX(Přehled_body!$E$3:$ED$130,MATCH(Tabulka!$AI53,Přehled_body!$A$3:$A$130,0),MATCH(Tabulka!M$2,Přehled_body!$E$1:$ED$1,0)),)))</f>
        <v>4</v>
      </c>
      <c r="N53" s="88">
        <f>IF(IFERROR(INDEX(Přehled_body!$E$3:$ED$130,MATCH(Tabulka!$AI53,Přehled_body!$A$3:$A$130,0),MATCH(Tabulka!N$2,Přehled_body!$E$1:$ED$1,0)),)="",,IF(IFERROR(INDEX(Přehled_body!$E$3:$ED$130,MATCH(Tabulka!$AI53,Přehled_body!$A$3:$A$130,0),MATCH(Tabulka!N$2,Přehled_body!$E$1:$ED$1,0)),)=0,0.00000000001,IFERROR(INDEX(Přehled_body!$E$3:$ED$130,MATCH(Tabulka!$AI53,Přehled_body!$A$3:$A$130,0),MATCH(Tabulka!N$2,Přehled_body!$E$1:$ED$1,0)),)))</f>
        <v>3</v>
      </c>
      <c r="O53" s="88">
        <f>IF(IFERROR(INDEX(Přehled_body!$E$3:$ED$130,MATCH(Tabulka!$AI53,Přehled_body!$A$3:$A$130,0),MATCH(Tabulka!O$2,Přehled_body!$E$1:$ED$1,0)),)="",,IF(IFERROR(INDEX(Přehled_body!$E$3:$ED$130,MATCH(Tabulka!$AI53,Přehled_body!$A$3:$A$130,0),MATCH(Tabulka!O$2,Přehled_body!$E$1:$ED$1,0)),)=0,0.00000000001,IFERROR(INDEX(Přehled_body!$E$3:$ED$130,MATCH(Tabulka!$AI53,Přehled_body!$A$3:$A$130,0),MATCH(Tabulka!O$2,Přehled_body!$E$1:$ED$1,0)),)))</f>
        <v>0</v>
      </c>
      <c r="P53" s="88">
        <f>IF(IFERROR(INDEX(Přehled_body!$E$3:$ED$130,MATCH(Tabulka!$AI53,Přehled_body!$A$3:$A$130,0),MATCH(Tabulka!P$2,Přehled_body!$E$1:$ED$1,0)),)="",,IF(IFERROR(INDEX(Přehled_body!$E$3:$ED$130,MATCH(Tabulka!$AI53,Přehled_body!$A$3:$A$130,0),MATCH(Tabulka!P$2,Přehled_body!$E$1:$ED$1,0)),)=0,0.00000000001,IFERROR(INDEX(Přehled_body!$E$3:$ED$130,MATCH(Tabulka!$AI53,Přehled_body!$A$3:$A$130,0),MATCH(Tabulka!P$2,Přehled_body!$E$1:$ED$1,0)),)))</f>
        <v>0</v>
      </c>
      <c r="Q53" s="88">
        <f>IF(IFERROR(INDEX(Přehled_body!$E$3:$ED$130,MATCH(Tabulka!$AI53,Přehled_body!$A$3:$A$130,0),MATCH(Tabulka!Q$2,Přehled_body!$E$1:$ED$1,0)),)="",,IF(IFERROR(INDEX(Přehled_body!$E$3:$ED$130,MATCH(Tabulka!$AI53,Přehled_body!$A$3:$A$130,0),MATCH(Tabulka!Q$2,Přehled_body!$E$1:$ED$1,0)),)=0,0.00000000001,IFERROR(INDEX(Přehled_body!$E$3:$ED$130,MATCH(Tabulka!$AI53,Přehled_body!$A$3:$A$130,0),MATCH(Tabulka!Q$2,Přehled_body!$E$1:$ED$1,0)),)))</f>
        <v>0</v>
      </c>
      <c r="R53" s="88">
        <f>IF(IFERROR(INDEX(Přehled_body!$E$3:$ED$130,MATCH(Tabulka!$AI53,Přehled_body!$A$3:$A$130,0),MATCH(Tabulka!R$2,Přehled_body!$E$1:$ED$1,0)),)="",,IF(IFERROR(INDEX(Přehled_body!$E$3:$ED$130,MATCH(Tabulka!$AI53,Přehled_body!$A$3:$A$130,0),MATCH(Tabulka!R$2,Přehled_body!$E$1:$ED$1,0)),)=0,0.00000000001,IFERROR(INDEX(Přehled_body!$E$3:$ED$130,MATCH(Tabulka!$AI53,Přehled_body!$A$3:$A$130,0),MATCH(Tabulka!R$2,Přehled_body!$E$1:$ED$1,0)),)))</f>
        <v>0</v>
      </c>
      <c r="S53" s="88">
        <f>IF(IFERROR(INDEX(Přehled_body!$E$3:$ED$130,MATCH(Tabulka!$AI53,Přehled_body!$A$3:$A$130,0),MATCH(Tabulka!S$2,Přehled_body!$E$1:$ED$1,0)),)="",,IF(IFERROR(INDEX(Přehled_body!$E$3:$ED$130,MATCH(Tabulka!$AI53,Přehled_body!$A$3:$A$130,0),MATCH(Tabulka!S$2,Přehled_body!$E$1:$ED$1,0)),)=0,0.00000000001,IFERROR(INDEX(Přehled_body!$E$3:$ED$130,MATCH(Tabulka!$AI53,Přehled_body!$A$3:$A$130,0),MATCH(Tabulka!S$2,Přehled_body!$E$1:$ED$1,0)),)))</f>
        <v>0</v>
      </c>
      <c r="T53" s="88">
        <f>IF(IFERROR(INDEX(Přehled_body!$E$3:$ED$130,MATCH(Tabulka!$AI53,Přehled_body!$A$3:$A$130,0),MATCH(Tabulka!T$2,Přehled_body!$E$1:$ED$1,0)),)="",,IF(IFERROR(INDEX(Přehled_body!$E$3:$ED$130,MATCH(Tabulka!$AI53,Přehled_body!$A$3:$A$130,0),MATCH(Tabulka!T$2,Přehled_body!$E$1:$ED$1,0)),)=0,0.00000000001,IFERROR(INDEX(Přehled_body!$E$3:$ED$130,MATCH(Tabulka!$AI53,Přehled_body!$A$3:$A$130,0),MATCH(Tabulka!T$2,Přehled_body!$E$1:$ED$1,0)),)))</f>
        <v>0</v>
      </c>
      <c r="U53" s="88">
        <f>IF(IFERROR(INDEX(Přehled_body!$E$3:$ED$130,MATCH(Tabulka!$AI53,Přehled_body!$A$3:$A$130,0),MATCH(Tabulka!U$2,Přehled_body!$E$1:$ED$1,0)),)="",,IF(IFERROR(INDEX(Přehled_body!$E$3:$ED$130,MATCH(Tabulka!$AI53,Přehled_body!$A$3:$A$130,0),MATCH(Tabulka!U$2,Přehled_body!$E$1:$ED$1,0)),)=0,0.00000000001,IFERROR(INDEX(Přehled_body!$E$3:$ED$130,MATCH(Tabulka!$AI53,Přehled_body!$A$3:$A$130,0),MATCH(Tabulka!U$2,Přehled_body!$E$1:$ED$1,0)),)))</f>
        <v>0</v>
      </c>
      <c r="V53" s="88">
        <f>IF(IFERROR(INDEX(Přehled_body!$E$3:$ED$130,MATCH(Tabulka!$AI53,Přehled_body!$A$3:$A$130,0),MATCH(Tabulka!V$2,Přehled_body!$E$1:$ED$1,0)),)="",,IF(IFERROR(INDEX(Přehled_body!$E$3:$ED$130,MATCH(Tabulka!$AI53,Přehled_body!$A$3:$A$130,0),MATCH(Tabulka!V$2,Přehled_body!$E$1:$ED$1,0)),)=0,0.00000000001,IFERROR(INDEX(Přehled_body!$E$3:$ED$130,MATCH(Tabulka!$AI53,Přehled_body!$A$3:$A$130,0),MATCH(Tabulka!V$2,Přehled_body!$E$1:$ED$1,0)),)))</f>
        <v>0</v>
      </c>
      <c r="W53" s="88">
        <f>IF(IFERROR(INDEX(Přehled_body!$E$3:$ED$130,MATCH(Tabulka!$AI53,Přehled_body!$A$3:$A$130,0),MATCH(Tabulka!W$2,Přehled_body!$E$1:$ED$1,0)),)="",,IF(IFERROR(INDEX(Přehled_body!$E$3:$ED$130,MATCH(Tabulka!$AI53,Přehled_body!$A$3:$A$130,0),MATCH(Tabulka!W$2,Přehled_body!$E$1:$ED$1,0)),)=0,0.00000000001,IFERROR(INDEX(Přehled_body!$E$3:$ED$130,MATCH(Tabulka!$AI53,Přehled_body!$A$3:$A$130,0),MATCH(Tabulka!W$2,Přehled_body!$E$1:$ED$1,0)),)))</f>
        <v>0</v>
      </c>
      <c r="X53" s="88">
        <f>IF(IFERROR(INDEX(Přehled_body!$E$3:$ED$130,MATCH(Tabulka!$AI53,Přehled_body!$A$3:$A$130,0),MATCH(Tabulka!X$2,Přehled_body!$E$1:$ED$1,0)),)="",,IF(IFERROR(INDEX(Přehled_body!$E$3:$ED$130,MATCH(Tabulka!$AI53,Přehled_body!$A$3:$A$130,0),MATCH(Tabulka!X$2,Přehled_body!$E$1:$ED$1,0)),)=0,0.00000000001,IFERROR(INDEX(Přehled_body!$E$3:$ED$130,MATCH(Tabulka!$AI53,Přehled_body!$A$3:$A$130,0),MATCH(Tabulka!X$2,Přehled_body!$E$1:$ED$1,0)),)))</f>
        <v>0</v>
      </c>
      <c r="Y53" s="88">
        <f>IF(IFERROR(INDEX(Přehled_body!$E$3:$ED$130,MATCH(Tabulka!$AI53,Přehled_body!$A$3:$A$130,0),MATCH(Tabulka!Y$2,Přehled_body!$E$1:$ED$1,0)),)="",,IF(IFERROR(INDEX(Přehled_body!$E$3:$ED$130,MATCH(Tabulka!$AI53,Přehled_body!$A$3:$A$130,0),MATCH(Tabulka!Y$2,Přehled_body!$E$1:$ED$1,0)),)=0,0.00000000001,IFERROR(INDEX(Přehled_body!$E$3:$ED$130,MATCH(Tabulka!$AI53,Přehled_body!$A$3:$A$130,0),MATCH(Tabulka!Y$2,Přehled_body!$E$1:$ED$1,0)),)))</f>
        <v>0</v>
      </c>
      <c r="Z53" s="88">
        <f>IF(IFERROR(INDEX(Přehled_body!$E$3:$ED$130,MATCH(Tabulka!$AI53,Přehled_body!$A$3:$A$130,0),MATCH(Tabulka!Z$2,Přehled_body!$E$1:$ED$1,0)),)="",,IF(IFERROR(INDEX(Přehled_body!$E$3:$ED$130,MATCH(Tabulka!$AI53,Přehled_body!$A$3:$A$130,0),MATCH(Tabulka!Z$2,Přehled_body!$E$1:$ED$1,0)),)=0,0.00000000001,IFERROR(INDEX(Přehled_body!$E$3:$ED$130,MATCH(Tabulka!$AI53,Přehled_body!$A$3:$A$130,0),MATCH(Tabulka!Z$2,Přehled_body!$E$1:$ED$1,0)),)))</f>
        <v>0</v>
      </c>
      <c r="AA53" s="88">
        <f>IF(IFERROR(INDEX(Přehled_body!$E$3:$ED$130,MATCH(Tabulka!$AI53,Přehled_body!$A$3:$A$130,0),MATCH(Tabulka!AA$2,Přehled_body!$E$1:$ED$1,0)),)="",,IF(IFERROR(INDEX(Přehled_body!$E$3:$ED$130,MATCH(Tabulka!$AI53,Přehled_body!$A$3:$A$130,0),MATCH(Tabulka!AA$2,Přehled_body!$E$1:$ED$1,0)),)=0,0.00000000001,IFERROR(INDEX(Přehled_body!$E$3:$ED$130,MATCH(Tabulka!$AI53,Přehled_body!$A$3:$A$130,0),MATCH(Tabulka!AA$2,Přehled_body!$E$1:$ED$1,0)),)))</f>
        <v>0</v>
      </c>
      <c r="AB53" s="88">
        <f>IF(IFERROR(INDEX(Přehled_body!$E$3:$ED$130,MATCH(Tabulka!$AI53,Přehled_body!$A$3:$A$130,0),MATCH(Tabulka!AB$2,Přehled_body!$E$1:$ED$1,0)),)="",,IF(IFERROR(INDEX(Přehled_body!$E$3:$ED$130,MATCH(Tabulka!$AI53,Přehled_body!$A$3:$A$130,0),MATCH(Tabulka!AB$2,Přehled_body!$E$1:$ED$1,0)),)=0,0.00000000001,IFERROR(INDEX(Přehled_body!$E$3:$ED$130,MATCH(Tabulka!$AI53,Přehled_body!$A$3:$A$130,0),MATCH(Tabulka!AB$2,Přehled_body!$E$1:$ED$1,0)),)))</f>
        <v>0</v>
      </c>
      <c r="AC53" s="88">
        <f>IF(IFERROR(INDEX(Přehled_body!$E$3:$ED$130,MATCH(Tabulka!$AI53,Přehled_body!$A$3:$A$130,0),MATCH(Tabulka!AC$2,Přehled_body!$E$1:$ED$1,0)),)="",,IF(IFERROR(INDEX(Přehled_body!$E$3:$ED$130,MATCH(Tabulka!$AI53,Přehled_body!$A$3:$A$130,0),MATCH(Tabulka!AC$2,Přehled_body!$E$1:$ED$1,0)),)=0,0.00000000001,IFERROR(INDEX(Přehled_body!$E$3:$ED$130,MATCH(Tabulka!$AI53,Přehled_body!$A$3:$A$130,0),MATCH(Tabulka!AC$2,Přehled_body!$E$1:$ED$1,0)),)))</f>
        <v>0</v>
      </c>
      <c r="AD53" s="88">
        <f>IF(IFERROR(INDEX(Přehled_body!$E$3:$ED$130,MATCH(Tabulka!$AI53,Přehled_body!$A$3:$A$130,0),MATCH(Tabulka!AD$2,Přehled_body!$E$1:$ED$1,0)),)="",,IF(IFERROR(INDEX(Přehled_body!$E$3:$ED$130,MATCH(Tabulka!$AI53,Přehled_body!$A$3:$A$130,0),MATCH(Tabulka!AD$2,Přehled_body!$E$1:$ED$1,0)),)=0,0.00000000001,IFERROR(INDEX(Přehled_body!$E$3:$ED$130,MATCH(Tabulka!$AI53,Přehled_body!$A$3:$A$130,0),MATCH(Tabulka!AD$2,Přehled_body!$E$1:$ED$1,0)),)))</f>
        <v>0</v>
      </c>
      <c r="AE53" s="89">
        <f>IF(SUM($D$49:$AD$53)&lt;1,-90000,SUM(D53:AD53))</f>
        <v>30</v>
      </c>
      <c r="AF53" s="67"/>
      <c r="AG53" s="8"/>
      <c r="AI53" t="str">
        <f>CONCATENATE($B$50," ",$B$51,C53)</f>
        <v>Jarda KleinPoč. kol</v>
      </c>
    </row>
    <row r="54" spans="1:35" ht="14.4" thickTop="1">
      <c r="A54" s="64"/>
      <c r="B54" s="70"/>
      <c r="C54" s="70" t="s">
        <v>23</v>
      </c>
      <c r="D54" s="138">
        <f>IF(IFERROR(INDEX(Přehled_body!$E$3:$ED$130,MATCH(Tabulka!$AI54,Přehled_body!$A$3:$A$130,0),MATCH(Tabulka!D$2,Přehled_body!$E$1:$ED$1,0)),)="",,IF(IFERROR(INDEX(Přehled_body!$E$3:$ED$130,MATCH(Tabulka!$AI54,Přehled_body!$A$3:$A$130,0),MATCH(Tabulka!D$2,Přehled_body!$E$1:$ED$1,0)),)=0,0.00000000001,IFERROR(INDEX(Přehled_body!$E$3:$ED$130,MATCH(Tabulka!$AI54,Přehled_body!$A$3:$A$130,0),MATCH(Tabulka!D$2,Přehled_body!$E$1:$ED$1,0)),)))</f>
        <v>0</v>
      </c>
      <c r="E54" s="138">
        <f>IF(IFERROR(INDEX(Přehled_body!$E$3:$ED$130,MATCH(Tabulka!$AI54,Přehled_body!$A$3:$A$130,0),MATCH(Tabulka!E$2,Přehled_body!$E$1:$ED$1,0)),)="",,IF(IFERROR(INDEX(Přehled_body!$E$3:$ED$130,MATCH(Tabulka!$AI54,Přehled_body!$A$3:$A$130,0),MATCH(Tabulka!E$2,Přehled_body!$E$1:$ED$1,0)),)=0,0.00000000001,IFERROR(INDEX(Přehled_body!$E$3:$ED$130,MATCH(Tabulka!$AI54,Přehled_body!$A$3:$A$130,0),MATCH(Tabulka!E$2,Přehled_body!$E$1:$ED$1,0)),)))</f>
        <v>1</v>
      </c>
      <c r="F54" s="138">
        <f>IF(IFERROR(INDEX(Přehled_body!$E$3:$ED$130,MATCH(Tabulka!$AI54,Přehled_body!$A$3:$A$130,0),MATCH(Tabulka!F$2,Přehled_body!$E$1:$ED$1,0)),)="",,IF(IFERROR(INDEX(Přehled_body!$E$3:$ED$130,MATCH(Tabulka!$AI54,Přehled_body!$A$3:$A$130,0),MATCH(Tabulka!F$2,Přehled_body!$E$1:$ED$1,0)),)=0,0.00000000001,IFERROR(INDEX(Přehled_body!$E$3:$ED$130,MATCH(Tabulka!$AI54,Přehled_body!$A$3:$A$130,0),MATCH(Tabulka!F$2,Přehled_body!$E$1:$ED$1,0)),)))</f>
        <v>0</v>
      </c>
      <c r="G54" s="138">
        <f>IF(IFERROR(INDEX(Přehled_body!$E$3:$ED$130,MATCH(Tabulka!$AI54,Přehled_body!$A$3:$A$130,0),MATCH(Tabulka!G$2,Přehled_body!$E$1:$ED$1,0)),)="",,IF(IFERROR(INDEX(Přehled_body!$E$3:$ED$130,MATCH(Tabulka!$AI54,Přehled_body!$A$3:$A$130,0),MATCH(Tabulka!G$2,Přehled_body!$E$1:$ED$1,0)),)=0,0.00000000001,IFERROR(INDEX(Přehled_body!$E$3:$ED$130,MATCH(Tabulka!$AI54,Přehled_body!$A$3:$A$130,0),MATCH(Tabulka!G$2,Přehled_body!$E$1:$ED$1,0)),)))</f>
        <v>1</v>
      </c>
      <c r="H54" s="138">
        <f>IF(IFERROR(INDEX(Přehled_body!$E$3:$ED$130,MATCH(Tabulka!$AI54,Přehled_body!$A$3:$A$130,0),MATCH(Tabulka!H$2,Přehled_body!$E$1:$ED$1,0)),)="",,IF(IFERROR(INDEX(Přehled_body!$E$3:$ED$130,MATCH(Tabulka!$AI54,Přehled_body!$A$3:$A$130,0),MATCH(Tabulka!H$2,Přehled_body!$E$1:$ED$1,0)),)=0,0.00000000001,IFERROR(INDEX(Přehled_body!$E$3:$ED$130,MATCH(Tabulka!$AI54,Přehled_body!$A$3:$A$130,0),MATCH(Tabulka!H$2,Přehled_body!$E$1:$ED$1,0)),)))</f>
        <v>0</v>
      </c>
      <c r="I54" s="138">
        <f>IF(IFERROR(INDEX(Přehled_body!$E$3:$ED$130,MATCH(Tabulka!$AI54,Přehled_body!$A$3:$A$130,0),MATCH(Tabulka!I$2,Přehled_body!$E$1:$ED$1,0)),)="",,IF(IFERROR(INDEX(Přehled_body!$E$3:$ED$130,MATCH(Tabulka!$AI54,Přehled_body!$A$3:$A$130,0),MATCH(Tabulka!I$2,Přehled_body!$E$1:$ED$1,0)),)=0,0.00000000001,IFERROR(INDEX(Přehled_body!$E$3:$ED$130,MATCH(Tabulka!$AI54,Přehled_body!$A$3:$A$130,0),MATCH(Tabulka!I$2,Přehled_body!$E$1:$ED$1,0)),)))</f>
        <v>0</v>
      </c>
      <c r="J54" s="138">
        <f>IF(IFERROR(INDEX(Přehled_body!$E$3:$ED$130,MATCH(Tabulka!$AI54,Přehled_body!$A$3:$A$130,0),MATCH(Tabulka!J$2,Přehled_body!$E$1:$ED$1,0)),)="",,IF(IFERROR(INDEX(Přehled_body!$E$3:$ED$130,MATCH(Tabulka!$AI54,Přehled_body!$A$3:$A$130,0),MATCH(Tabulka!J$2,Přehled_body!$E$1:$ED$1,0)),)=0,0.00000000001,IFERROR(INDEX(Přehled_body!$E$3:$ED$130,MATCH(Tabulka!$AI54,Přehled_body!$A$3:$A$130,0),MATCH(Tabulka!J$2,Přehled_body!$E$1:$ED$1,0)),)))</f>
        <v>0</v>
      </c>
      <c r="K54" s="138">
        <f>IF(IFERROR(INDEX(Přehled_body!$E$3:$ED$130,MATCH(Tabulka!$AI54,Přehled_body!$A$3:$A$130,0),MATCH(Tabulka!K$2,Přehled_body!$E$1:$ED$1,0)),)="",,IF(IFERROR(INDEX(Přehled_body!$E$3:$ED$130,MATCH(Tabulka!$AI54,Přehled_body!$A$3:$A$130,0),MATCH(Tabulka!K$2,Přehled_body!$E$1:$ED$1,0)),)=0,0.00000000001,IFERROR(INDEX(Přehled_body!$E$3:$ED$130,MATCH(Tabulka!$AI54,Přehled_body!$A$3:$A$130,0),MATCH(Tabulka!K$2,Přehled_body!$E$1:$ED$1,0)),)))</f>
        <v>0</v>
      </c>
      <c r="L54" s="138">
        <f>IF(IFERROR(INDEX(Přehled_body!$E$3:$ED$130,MATCH(Tabulka!$AI54,Přehled_body!$A$3:$A$130,0),MATCH(Tabulka!L$2,Přehled_body!$E$1:$ED$1,0)),)="",,IF(IFERROR(INDEX(Přehled_body!$E$3:$ED$130,MATCH(Tabulka!$AI54,Přehled_body!$A$3:$A$130,0),MATCH(Tabulka!L$2,Přehled_body!$E$1:$ED$1,0)),)=0,0.00000000001,IFERROR(INDEX(Přehled_body!$E$3:$ED$130,MATCH(Tabulka!$AI54,Přehled_body!$A$3:$A$130,0),MATCH(Tabulka!L$2,Přehled_body!$E$1:$ED$1,0)),)))</f>
        <v>2</v>
      </c>
      <c r="M54" s="138">
        <f>IF(IFERROR(INDEX(Přehled_body!$E$3:$ED$130,MATCH(Tabulka!$AI54,Přehled_body!$A$3:$A$130,0),MATCH(Tabulka!M$2,Přehled_body!$E$1:$ED$1,0)),)="",,IF(IFERROR(INDEX(Přehled_body!$E$3:$ED$130,MATCH(Tabulka!$AI54,Přehled_body!$A$3:$A$130,0),MATCH(Tabulka!M$2,Přehled_body!$E$1:$ED$1,0)),)=0,0.00000000001,IFERROR(INDEX(Přehled_body!$E$3:$ED$130,MATCH(Tabulka!$AI54,Přehled_body!$A$3:$A$130,0),MATCH(Tabulka!M$2,Přehled_body!$E$1:$ED$1,0)),)))</f>
        <v>2</v>
      </c>
      <c r="N54" s="138">
        <f>IF(IFERROR(INDEX(Přehled_body!$E$3:$ED$130,MATCH(Tabulka!$AI54,Přehled_body!$A$3:$A$130,0),MATCH(Tabulka!N$2,Přehled_body!$E$1:$ED$1,0)),)="",,IF(IFERROR(INDEX(Přehled_body!$E$3:$ED$130,MATCH(Tabulka!$AI54,Přehled_body!$A$3:$A$130,0),MATCH(Tabulka!N$2,Přehled_body!$E$1:$ED$1,0)),)=0,0.00000000001,IFERROR(INDEX(Přehled_body!$E$3:$ED$130,MATCH(Tabulka!$AI54,Přehled_body!$A$3:$A$130,0),MATCH(Tabulka!N$2,Přehled_body!$E$1:$ED$1,0)),)))</f>
        <v>1</v>
      </c>
      <c r="O54" s="138">
        <f>IF(IFERROR(INDEX(Přehled_body!$E$3:$ED$130,MATCH(Tabulka!$AI54,Přehled_body!$A$3:$A$130,0),MATCH(Tabulka!O$2,Přehled_body!$E$1:$ED$1,0)),)="",,IF(IFERROR(INDEX(Přehled_body!$E$3:$ED$130,MATCH(Tabulka!$AI54,Přehled_body!$A$3:$A$130,0),MATCH(Tabulka!O$2,Přehled_body!$E$1:$ED$1,0)),)=0,0.00000000001,IFERROR(INDEX(Přehled_body!$E$3:$ED$130,MATCH(Tabulka!$AI54,Přehled_body!$A$3:$A$130,0),MATCH(Tabulka!O$2,Přehled_body!$E$1:$ED$1,0)),)))</f>
        <v>0</v>
      </c>
      <c r="P54" s="138">
        <f>IF(IFERROR(INDEX(Přehled_body!$E$3:$ED$130,MATCH(Tabulka!$AI54,Přehled_body!$A$3:$A$130,0),MATCH(Tabulka!P$2,Přehled_body!$E$1:$ED$1,0)),)="",,IF(IFERROR(INDEX(Přehled_body!$E$3:$ED$130,MATCH(Tabulka!$AI54,Přehled_body!$A$3:$A$130,0),MATCH(Tabulka!P$2,Přehled_body!$E$1:$ED$1,0)),)=0,0.00000000001,IFERROR(INDEX(Přehled_body!$E$3:$ED$130,MATCH(Tabulka!$AI54,Přehled_body!$A$3:$A$130,0),MATCH(Tabulka!P$2,Přehled_body!$E$1:$ED$1,0)),)))</f>
        <v>0</v>
      </c>
      <c r="Q54" s="138">
        <f>IF(IFERROR(INDEX(Přehled_body!$E$3:$ED$130,MATCH(Tabulka!$AI54,Přehled_body!$A$3:$A$130,0),MATCH(Tabulka!Q$2,Přehled_body!$E$1:$ED$1,0)),)="",,IF(IFERROR(INDEX(Přehled_body!$E$3:$ED$130,MATCH(Tabulka!$AI54,Přehled_body!$A$3:$A$130,0),MATCH(Tabulka!Q$2,Přehled_body!$E$1:$ED$1,0)),)=0,0.00000000001,IFERROR(INDEX(Přehled_body!$E$3:$ED$130,MATCH(Tabulka!$AI54,Přehled_body!$A$3:$A$130,0),MATCH(Tabulka!Q$2,Přehled_body!$E$1:$ED$1,0)),)))</f>
        <v>0</v>
      </c>
      <c r="R54" s="138">
        <f>IF(IFERROR(INDEX(Přehled_body!$E$3:$ED$130,MATCH(Tabulka!$AI54,Přehled_body!$A$3:$A$130,0),MATCH(Tabulka!R$2,Přehled_body!$E$1:$ED$1,0)),)="",,IF(IFERROR(INDEX(Přehled_body!$E$3:$ED$130,MATCH(Tabulka!$AI54,Přehled_body!$A$3:$A$130,0),MATCH(Tabulka!R$2,Přehled_body!$E$1:$ED$1,0)),)=0,0.00000000001,IFERROR(INDEX(Přehled_body!$E$3:$ED$130,MATCH(Tabulka!$AI54,Přehled_body!$A$3:$A$130,0),MATCH(Tabulka!R$2,Přehled_body!$E$1:$ED$1,0)),)))</f>
        <v>0</v>
      </c>
      <c r="S54" s="138">
        <f>IF(IFERROR(INDEX(Přehled_body!$E$3:$ED$130,MATCH(Tabulka!$AI54,Přehled_body!$A$3:$A$130,0),MATCH(Tabulka!S$2,Přehled_body!$E$1:$ED$1,0)),)="",,IF(IFERROR(INDEX(Přehled_body!$E$3:$ED$130,MATCH(Tabulka!$AI54,Přehled_body!$A$3:$A$130,0),MATCH(Tabulka!S$2,Přehled_body!$E$1:$ED$1,0)),)=0,0.00000000001,IFERROR(INDEX(Přehled_body!$E$3:$ED$130,MATCH(Tabulka!$AI54,Přehled_body!$A$3:$A$130,0),MATCH(Tabulka!S$2,Přehled_body!$E$1:$ED$1,0)),)))</f>
        <v>0</v>
      </c>
      <c r="T54" s="138">
        <f>IF(IFERROR(INDEX(Přehled_body!$E$3:$ED$130,MATCH(Tabulka!$AI54,Přehled_body!$A$3:$A$130,0),MATCH(Tabulka!T$2,Přehled_body!$E$1:$ED$1,0)),)="",,IF(IFERROR(INDEX(Přehled_body!$E$3:$ED$130,MATCH(Tabulka!$AI54,Přehled_body!$A$3:$A$130,0),MATCH(Tabulka!T$2,Přehled_body!$E$1:$ED$1,0)),)=0,0.00000000001,IFERROR(INDEX(Přehled_body!$E$3:$ED$130,MATCH(Tabulka!$AI54,Přehled_body!$A$3:$A$130,0),MATCH(Tabulka!T$2,Přehled_body!$E$1:$ED$1,0)),)))</f>
        <v>0</v>
      </c>
      <c r="U54" s="138">
        <f>IF(IFERROR(INDEX(Přehled_body!$E$3:$ED$130,MATCH(Tabulka!$AI54,Přehled_body!$A$3:$A$130,0),MATCH(Tabulka!U$2,Přehled_body!$E$1:$ED$1,0)),)="",,IF(IFERROR(INDEX(Přehled_body!$E$3:$ED$130,MATCH(Tabulka!$AI54,Přehled_body!$A$3:$A$130,0),MATCH(Tabulka!U$2,Přehled_body!$E$1:$ED$1,0)),)=0,0.00000000001,IFERROR(INDEX(Přehled_body!$E$3:$ED$130,MATCH(Tabulka!$AI54,Přehled_body!$A$3:$A$130,0),MATCH(Tabulka!U$2,Přehled_body!$E$1:$ED$1,0)),)))</f>
        <v>0</v>
      </c>
      <c r="V54" s="138">
        <f>IF(IFERROR(INDEX(Přehled_body!$E$3:$ED$130,MATCH(Tabulka!$AI54,Přehled_body!$A$3:$A$130,0),MATCH(Tabulka!V$2,Přehled_body!$E$1:$ED$1,0)),)="",,IF(IFERROR(INDEX(Přehled_body!$E$3:$ED$130,MATCH(Tabulka!$AI54,Přehled_body!$A$3:$A$130,0),MATCH(Tabulka!V$2,Přehled_body!$E$1:$ED$1,0)),)=0,0.00000000001,IFERROR(INDEX(Přehled_body!$E$3:$ED$130,MATCH(Tabulka!$AI54,Přehled_body!$A$3:$A$130,0),MATCH(Tabulka!V$2,Přehled_body!$E$1:$ED$1,0)),)))</f>
        <v>0</v>
      </c>
      <c r="W54" s="138">
        <f>IF(IFERROR(INDEX(Přehled_body!$E$3:$ED$130,MATCH(Tabulka!$AI54,Přehled_body!$A$3:$A$130,0),MATCH(Tabulka!W$2,Přehled_body!$E$1:$ED$1,0)),)="",,IF(IFERROR(INDEX(Přehled_body!$E$3:$ED$130,MATCH(Tabulka!$AI54,Přehled_body!$A$3:$A$130,0),MATCH(Tabulka!W$2,Přehled_body!$E$1:$ED$1,0)),)=0,0.00000000001,IFERROR(INDEX(Přehled_body!$E$3:$ED$130,MATCH(Tabulka!$AI54,Přehled_body!$A$3:$A$130,0),MATCH(Tabulka!W$2,Přehled_body!$E$1:$ED$1,0)),)))</f>
        <v>0</v>
      </c>
      <c r="X54" s="138">
        <f>IF(IFERROR(INDEX(Přehled_body!$E$3:$ED$130,MATCH(Tabulka!$AI54,Přehled_body!$A$3:$A$130,0),MATCH(Tabulka!X$2,Přehled_body!$E$1:$ED$1,0)),)="",,IF(IFERROR(INDEX(Přehled_body!$E$3:$ED$130,MATCH(Tabulka!$AI54,Přehled_body!$A$3:$A$130,0),MATCH(Tabulka!X$2,Přehled_body!$E$1:$ED$1,0)),)=0,0.00000000001,IFERROR(INDEX(Přehled_body!$E$3:$ED$130,MATCH(Tabulka!$AI54,Přehled_body!$A$3:$A$130,0),MATCH(Tabulka!X$2,Přehled_body!$E$1:$ED$1,0)),)))</f>
        <v>0</v>
      </c>
      <c r="Y54" s="138">
        <f>IF(IFERROR(INDEX(Přehled_body!$E$3:$ED$130,MATCH(Tabulka!$AI54,Přehled_body!$A$3:$A$130,0),MATCH(Tabulka!Y$2,Přehled_body!$E$1:$ED$1,0)),)="",,IF(IFERROR(INDEX(Přehled_body!$E$3:$ED$130,MATCH(Tabulka!$AI54,Přehled_body!$A$3:$A$130,0),MATCH(Tabulka!Y$2,Přehled_body!$E$1:$ED$1,0)),)=0,0.00000000001,IFERROR(INDEX(Přehled_body!$E$3:$ED$130,MATCH(Tabulka!$AI54,Přehled_body!$A$3:$A$130,0),MATCH(Tabulka!Y$2,Přehled_body!$E$1:$ED$1,0)),)))</f>
        <v>0</v>
      </c>
      <c r="Z54" s="138">
        <f>IF(IFERROR(INDEX(Přehled_body!$E$3:$ED$130,MATCH(Tabulka!$AI54,Přehled_body!$A$3:$A$130,0),MATCH(Tabulka!Z$2,Přehled_body!$E$1:$ED$1,0)),)="",,IF(IFERROR(INDEX(Přehled_body!$E$3:$ED$130,MATCH(Tabulka!$AI54,Přehled_body!$A$3:$A$130,0),MATCH(Tabulka!Z$2,Přehled_body!$E$1:$ED$1,0)),)=0,0.00000000001,IFERROR(INDEX(Přehled_body!$E$3:$ED$130,MATCH(Tabulka!$AI54,Přehled_body!$A$3:$A$130,0),MATCH(Tabulka!Z$2,Přehled_body!$E$1:$ED$1,0)),)))</f>
        <v>0</v>
      </c>
      <c r="AA54" s="138">
        <f>IF(IFERROR(INDEX(Přehled_body!$E$3:$ED$130,MATCH(Tabulka!$AI54,Přehled_body!$A$3:$A$130,0),MATCH(Tabulka!AA$2,Přehled_body!$E$1:$ED$1,0)),)="",,IF(IFERROR(INDEX(Přehled_body!$E$3:$ED$130,MATCH(Tabulka!$AI54,Přehled_body!$A$3:$A$130,0),MATCH(Tabulka!AA$2,Přehled_body!$E$1:$ED$1,0)),)=0,0.00000000001,IFERROR(INDEX(Přehled_body!$E$3:$ED$130,MATCH(Tabulka!$AI54,Přehled_body!$A$3:$A$130,0),MATCH(Tabulka!AA$2,Přehled_body!$E$1:$ED$1,0)),)))</f>
        <v>0</v>
      </c>
      <c r="AB54" s="138">
        <f>IF(IFERROR(INDEX(Přehled_body!$E$3:$ED$130,MATCH(Tabulka!$AI54,Přehled_body!$A$3:$A$130,0),MATCH(Tabulka!AB$2,Přehled_body!$E$1:$ED$1,0)),)="",,IF(IFERROR(INDEX(Přehled_body!$E$3:$ED$130,MATCH(Tabulka!$AI54,Přehled_body!$A$3:$A$130,0),MATCH(Tabulka!AB$2,Přehled_body!$E$1:$ED$1,0)),)=0,0.00000000001,IFERROR(INDEX(Přehled_body!$E$3:$ED$130,MATCH(Tabulka!$AI54,Přehled_body!$A$3:$A$130,0),MATCH(Tabulka!AB$2,Přehled_body!$E$1:$ED$1,0)),)))</f>
        <v>0</v>
      </c>
      <c r="AC54" s="138">
        <f>IF(IFERROR(INDEX(Přehled_body!$E$3:$ED$130,MATCH(Tabulka!$AI54,Přehled_body!$A$3:$A$130,0),MATCH(Tabulka!AC$2,Přehled_body!$E$1:$ED$1,0)),)="",,IF(IFERROR(INDEX(Přehled_body!$E$3:$ED$130,MATCH(Tabulka!$AI54,Přehled_body!$A$3:$A$130,0),MATCH(Tabulka!AC$2,Přehled_body!$E$1:$ED$1,0)),)=0,0.00000000001,IFERROR(INDEX(Přehled_body!$E$3:$ED$130,MATCH(Tabulka!$AI54,Přehled_body!$A$3:$A$130,0),MATCH(Tabulka!AC$2,Přehled_body!$E$1:$ED$1,0)),)))</f>
        <v>0</v>
      </c>
      <c r="AD54" s="138">
        <f>IF(IFERROR(INDEX(Přehled_body!$E$3:$ED$130,MATCH(Tabulka!$AI54,Přehled_body!$A$3:$A$130,0),MATCH(Tabulka!AD$2,Přehled_body!$E$1:$ED$1,0)),)="",,IF(IFERROR(INDEX(Přehled_body!$E$3:$ED$130,MATCH(Tabulka!$AI54,Přehled_body!$A$3:$A$130,0),MATCH(Tabulka!AD$2,Přehled_body!$E$1:$ED$1,0)),)=0,0.00000000001,IFERROR(INDEX(Přehled_body!$E$3:$ED$130,MATCH(Tabulka!$AI54,Přehled_body!$A$3:$A$130,0),MATCH(Tabulka!AD$2,Přehled_body!$E$1:$ED$1,0)),)))</f>
        <v>0</v>
      </c>
      <c r="AE54" s="71">
        <f>IF(SUM($D$54:$AD$58)&lt;1,-90000,SUM(D54:AD54))</f>
        <v>7</v>
      </c>
      <c r="AF54" s="72"/>
      <c r="AG54" s="8"/>
      <c r="AI54" t="str">
        <f>CONCATENATE($B$55," ",$B$56,C54)</f>
        <v>Kuba ŠedivýVýhry</v>
      </c>
    </row>
    <row r="55" spans="1:35" ht="13.8">
      <c r="A55" s="64" t="str">
        <f>CONCATENATE(B55," ",B56)</f>
        <v>Kuba Šedivý</v>
      </c>
      <c r="B55" s="70" t="s">
        <v>17</v>
      </c>
      <c r="C55" s="73" t="s">
        <v>24</v>
      </c>
      <c r="D55" s="111">
        <f>IF(IFERROR(INDEX(Přehled_body!$E$3:$ED$130,MATCH(Tabulka!$AI55,Přehled_body!$A$3:$A$130,0),MATCH(Tabulka!D$2,Přehled_body!$E$1:$ED$1,0)),)="",,IF(IFERROR(INDEX(Přehled_body!$E$3:$ED$130,MATCH(Tabulka!$AI55,Přehled_body!$A$3:$A$130,0),MATCH(Tabulka!D$2,Přehled_body!$E$1:$ED$1,0)),)=0,0.00000000001,IFERROR(INDEX(Přehled_body!$E$3:$ED$130,MATCH(Tabulka!$AI55,Přehled_body!$A$3:$A$130,0),MATCH(Tabulka!D$2,Přehled_body!$E$1:$ED$1,0)),)))</f>
        <v>0</v>
      </c>
      <c r="E55" s="111">
        <f>IF(IFERROR(INDEX(Přehled_body!$E$3:$ED$130,MATCH(Tabulka!$AI55,Přehled_body!$A$3:$A$130,0),MATCH(Tabulka!E$2,Přehled_body!$E$1:$ED$1,0)),)="",,IF(IFERROR(INDEX(Přehled_body!$E$3:$ED$130,MATCH(Tabulka!$AI55,Přehled_body!$A$3:$A$130,0),MATCH(Tabulka!E$2,Přehled_body!$E$1:$ED$1,0)),)=0,0.00000000001,IFERROR(INDEX(Přehled_body!$E$3:$ED$130,MATCH(Tabulka!$AI55,Přehled_body!$A$3:$A$130,0),MATCH(Tabulka!E$2,Přehled_body!$E$1:$ED$1,0)),)))</f>
        <v>2</v>
      </c>
      <c r="F55" s="111">
        <f>IF(IFERROR(INDEX(Přehled_body!$E$3:$ED$130,MATCH(Tabulka!$AI55,Přehled_body!$A$3:$A$130,0),MATCH(Tabulka!F$2,Přehled_body!$E$1:$ED$1,0)),)="",,IF(IFERROR(INDEX(Přehled_body!$E$3:$ED$130,MATCH(Tabulka!$AI55,Přehled_body!$A$3:$A$130,0),MATCH(Tabulka!F$2,Přehled_body!$E$1:$ED$1,0)),)=0,0.00000000001,IFERROR(INDEX(Přehled_body!$E$3:$ED$130,MATCH(Tabulka!$AI55,Přehled_body!$A$3:$A$130,0),MATCH(Tabulka!F$2,Přehled_body!$E$1:$ED$1,0)),)))</f>
        <v>0</v>
      </c>
      <c r="G55" s="111">
        <f>IF(IFERROR(INDEX(Přehled_body!$E$3:$ED$130,MATCH(Tabulka!$AI55,Přehled_body!$A$3:$A$130,0),MATCH(Tabulka!G$2,Přehled_body!$E$1:$ED$1,0)),)="",,IF(IFERROR(INDEX(Přehled_body!$E$3:$ED$130,MATCH(Tabulka!$AI55,Přehled_body!$A$3:$A$130,0),MATCH(Tabulka!G$2,Přehled_body!$E$1:$ED$1,0)),)=0,0.00000000001,IFERROR(INDEX(Přehled_body!$E$3:$ED$130,MATCH(Tabulka!$AI55,Přehled_body!$A$3:$A$130,0),MATCH(Tabulka!G$2,Přehled_body!$E$1:$ED$1,0)),)))</f>
        <v>1</v>
      </c>
      <c r="H55" s="111">
        <f>IF(IFERROR(INDEX(Přehled_body!$E$3:$ED$130,MATCH(Tabulka!$AI55,Přehled_body!$A$3:$A$130,0),MATCH(Tabulka!H$2,Přehled_body!$E$1:$ED$1,0)),)="",,IF(IFERROR(INDEX(Přehled_body!$E$3:$ED$130,MATCH(Tabulka!$AI55,Přehled_body!$A$3:$A$130,0),MATCH(Tabulka!H$2,Přehled_body!$E$1:$ED$1,0)),)=0,0.00000000001,IFERROR(INDEX(Přehled_body!$E$3:$ED$130,MATCH(Tabulka!$AI55,Přehled_body!$A$3:$A$130,0),MATCH(Tabulka!H$2,Přehled_body!$E$1:$ED$1,0)),)))</f>
        <v>0</v>
      </c>
      <c r="I55" s="111">
        <f>IF(IFERROR(INDEX(Přehled_body!$E$3:$ED$130,MATCH(Tabulka!$AI55,Přehled_body!$A$3:$A$130,0),MATCH(Tabulka!I$2,Přehled_body!$E$1:$ED$1,0)),)="",,IF(IFERROR(INDEX(Přehled_body!$E$3:$ED$130,MATCH(Tabulka!$AI55,Přehled_body!$A$3:$A$130,0),MATCH(Tabulka!I$2,Přehled_body!$E$1:$ED$1,0)),)=0,0.00000000001,IFERROR(INDEX(Přehled_body!$E$3:$ED$130,MATCH(Tabulka!$AI55,Přehled_body!$A$3:$A$130,0),MATCH(Tabulka!I$2,Přehled_body!$E$1:$ED$1,0)),)))</f>
        <v>0</v>
      </c>
      <c r="J55" s="111">
        <f>IF(IFERROR(INDEX(Přehled_body!$E$3:$ED$130,MATCH(Tabulka!$AI55,Přehled_body!$A$3:$A$130,0),MATCH(Tabulka!J$2,Přehled_body!$E$1:$ED$1,0)),)="",,IF(IFERROR(INDEX(Přehled_body!$E$3:$ED$130,MATCH(Tabulka!$AI55,Přehled_body!$A$3:$A$130,0),MATCH(Tabulka!J$2,Přehled_body!$E$1:$ED$1,0)),)=0,0.00000000001,IFERROR(INDEX(Přehled_body!$E$3:$ED$130,MATCH(Tabulka!$AI55,Přehled_body!$A$3:$A$130,0),MATCH(Tabulka!J$2,Přehled_body!$E$1:$ED$1,0)),)))</f>
        <v>0</v>
      </c>
      <c r="K55" s="111">
        <f>IF(IFERROR(INDEX(Přehled_body!$E$3:$ED$130,MATCH(Tabulka!$AI55,Přehled_body!$A$3:$A$130,0),MATCH(Tabulka!K$2,Přehled_body!$E$1:$ED$1,0)),)="",,IF(IFERROR(INDEX(Přehled_body!$E$3:$ED$130,MATCH(Tabulka!$AI55,Přehled_body!$A$3:$A$130,0),MATCH(Tabulka!K$2,Přehled_body!$E$1:$ED$1,0)),)=0,0.00000000001,IFERROR(INDEX(Přehled_body!$E$3:$ED$130,MATCH(Tabulka!$AI55,Přehled_body!$A$3:$A$130,0),MATCH(Tabulka!K$2,Přehled_body!$E$1:$ED$1,0)),)))</f>
        <v>0</v>
      </c>
      <c r="L55" s="111">
        <f>IF(IFERROR(INDEX(Přehled_body!$E$3:$ED$130,MATCH(Tabulka!$AI55,Přehled_body!$A$3:$A$130,0),MATCH(Tabulka!L$2,Přehled_body!$E$1:$ED$1,0)),)="",,IF(IFERROR(INDEX(Přehled_body!$E$3:$ED$130,MATCH(Tabulka!$AI55,Přehled_body!$A$3:$A$130,0),MATCH(Tabulka!L$2,Přehled_body!$E$1:$ED$1,0)),)=0,0.00000000001,IFERROR(INDEX(Přehled_body!$E$3:$ED$130,MATCH(Tabulka!$AI55,Přehled_body!$A$3:$A$130,0),MATCH(Tabulka!L$2,Přehled_body!$E$1:$ED$1,0)),)))</f>
        <v>9.9999999999999994E-12</v>
      </c>
      <c r="M55" s="111">
        <f>IF(IFERROR(INDEX(Přehled_body!$E$3:$ED$130,MATCH(Tabulka!$AI55,Přehled_body!$A$3:$A$130,0),MATCH(Tabulka!M$2,Přehled_body!$E$1:$ED$1,0)),)="",,IF(IFERROR(INDEX(Přehled_body!$E$3:$ED$130,MATCH(Tabulka!$AI55,Přehled_body!$A$3:$A$130,0),MATCH(Tabulka!M$2,Přehled_body!$E$1:$ED$1,0)),)=0,0.00000000001,IFERROR(INDEX(Přehled_body!$E$3:$ED$130,MATCH(Tabulka!$AI55,Přehled_body!$A$3:$A$130,0),MATCH(Tabulka!M$2,Přehled_body!$E$1:$ED$1,0)),)))</f>
        <v>9.9999999999999994E-12</v>
      </c>
      <c r="N55" s="111">
        <f>IF(IFERROR(INDEX(Přehled_body!$E$3:$ED$130,MATCH(Tabulka!$AI55,Přehled_body!$A$3:$A$130,0),MATCH(Tabulka!N$2,Přehled_body!$E$1:$ED$1,0)),)="",,IF(IFERROR(INDEX(Přehled_body!$E$3:$ED$130,MATCH(Tabulka!$AI55,Přehled_body!$A$3:$A$130,0),MATCH(Tabulka!N$2,Přehled_body!$E$1:$ED$1,0)),)=0,0.00000000001,IFERROR(INDEX(Přehled_body!$E$3:$ED$130,MATCH(Tabulka!$AI55,Přehled_body!$A$3:$A$130,0),MATCH(Tabulka!N$2,Přehled_body!$E$1:$ED$1,0)),)))</f>
        <v>9.9999999999999994E-12</v>
      </c>
      <c r="O55" s="111">
        <f>IF(IFERROR(INDEX(Přehled_body!$E$3:$ED$130,MATCH(Tabulka!$AI55,Přehled_body!$A$3:$A$130,0),MATCH(Tabulka!O$2,Přehled_body!$E$1:$ED$1,0)),)="",,IF(IFERROR(INDEX(Přehled_body!$E$3:$ED$130,MATCH(Tabulka!$AI55,Přehled_body!$A$3:$A$130,0),MATCH(Tabulka!O$2,Přehled_body!$E$1:$ED$1,0)),)=0,0.00000000001,IFERROR(INDEX(Přehled_body!$E$3:$ED$130,MATCH(Tabulka!$AI55,Přehled_body!$A$3:$A$130,0),MATCH(Tabulka!O$2,Přehled_body!$E$1:$ED$1,0)),)))</f>
        <v>0</v>
      </c>
      <c r="P55" s="111">
        <f>IF(IFERROR(INDEX(Přehled_body!$E$3:$ED$130,MATCH(Tabulka!$AI55,Přehled_body!$A$3:$A$130,0),MATCH(Tabulka!P$2,Přehled_body!$E$1:$ED$1,0)),)="",,IF(IFERROR(INDEX(Přehled_body!$E$3:$ED$130,MATCH(Tabulka!$AI55,Přehled_body!$A$3:$A$130,0),MATCH(Tabulka!P$2,Přehled_body!$E$1:$ED$1,0)),)=0,0.00000000001,IFERROR(INDEX(Přehled_body!$E$3:$ED$130,MATCH(Tabulka!$AI55,Přehled_body!$A$3:$A$130,0),MATCH(Tabulka!P$2,Přehled_body!$E$1:$ED$1,0)),)))</f>
        <v>0</v>
      </c>
      <c r="Q55" s="111">
        <f>IF(IFERROR(INDEX(Přehled_body!$E$3:$ED$130,MATCH(Tabulka!$AI55,Přehled_body!$A$3:$A$130,0),MATCH(Tabulka!Q$2,Přehled_body!$E$1:$ED$1,0)),)="",,IF(IFERROR(INDEX(Přehled_body!$E$3:$ED$130,MATCH(Tabulka!$AI55,Přehled_body!$A$3:$A$130,0),MATCH(Tabulka!Q$2,Přehled_body!$E$1:$ED$1,0)),)=0,0.00000000001,IFERROR(INDEX(Přehled_body!$E$3:$ED$130,MATCH(Tabulka!$AI55,Přehled_body!$A$3:$A$130,0),MATCH(Tabulka!Q$2,Přehled_body!$E$1:$ED$1,0)),)))</f>
        <v>0</v>
      </c>
      <c r="R55" s="111">
        <f>IF(IFERROR(INDEX(Přehled_body!$E$3:$ED$130,MATCH(Tabulka!$AI55,Přehled_body!$A$3:$A$130,0),MATCH(Tabulka!R$2,Přehled_body!$E$1:$ED$1,0)),)="",,IF(IFERROR(INDEX(Přehled_body!$E$3:$ED$130,MATCH(Tabulka!$AI55,Přehled_body!$A$3:$A$130,0),MATCH(Tabulka!R$2,Přehled_body!$E$1:$ED$1,0)),)=0,0.00000000001,IFERROR(INDEX(Přehled_body!$E$3:$ED$130,MATCH(Tabulka!$AI55,Přehled_body!$A$3:$A$130,0),MATCH(Tabulka!R$2,Přehled_body!$E$1:$ED$1,0)),)))</f>
        <v>0</v>
      </c>
      <c r="S55" s="111">
        <f>IF(IFERROR(INDEX(Přehled_body!$E$3:$ED$130,MATCH(Tabulka!$AI55,Přehled_body!$A$3:$A$130,0),MATCH(Tabulka!S$2,Přehled_body!$E$1:$ED$1,0)),)="",,IF(IFERROR(INDEX(Přehled_body!$E$3:$ED$130,MATCH(Tabulka!$AI55,Přehled_body!$A$3:$A$130,0),MATCH(Tabulka!S$2,Přehled_body!$E$1:$ED$1,0)),)=0,0.00000000001,IFERROR(INDEX(Přehled_body!$E$3:$ED$130,MATCH(Tabulka!$AI55,Přehled_body!$A$3:$A$130,0),MATCH(Tabulka!S$2,Přehled_body!$E$1:$ED$1,0)),)))</f>
        <v>0</v>
      </c>
      <c r="T55" s="111">
        <f>IF(IFERROR(INDEX(Přehled_body!$E$3:$ED$130,MATCH(Tabulka!$AI55,Přehled_body!$A$3:$A$130,0),MATCH(Tabulka!T$2,Přehled_body!$E$1:$ED$1,0)),)="",,IF(IFERROR(INDEX(Přehled_body!$E$3:$ED$130,MATCH(Tabulka!$AI55,Přehled_body!$A$3:$A$130,0),MATCH(Tabulka!T$2,Přehled_body!$E$1:$ED$1,0)),)=0,0.00000000001,IFERROR(INDEX(Přehled_body!$E$3:$ED$130,MATCH(Tabulka!$AI55,Přehled_body!$A$3:$A$130,0),MATCH(Tabulka!T$2,Přehled_body!$E$1:$ED$1,0)),)))</f>
        <v>0</v>
      </c>
      <c r="U55" s="111">
        <f>IF(IFERROR(INDEX(Přehled_body!$E$3:$ED$130,MATCH(Tabulka!$AI55,Přehled_body!$A$3:$A$130,0),MATCH(Tabulka!U$2,Přehled_body!$E$1:$ED$1,0)),)="",,IF(IFERROR(INDEX(Přehled_body!$E$3:$ED$130,MATCH(Tabulka!$AI55,Přehled_body!$A$3:$A$130,0),MATCH(Tabulka!U$2,Přehled_body!$E$1:$ED$1,0)),)=0,0.00000000001,IFERROR(INDEX(Přehled_body!$E$3:$ED$130,MATCH(Tabulka!$AI55,Přehled_body!$A$3:$A$130,0),MATCH(Tabulka!U$2,Přehled_body!$E$1:$ED$1,0)),)))</f>
        <v>0</v>
      </c>
      <c r="V55" s="111">
        <f>IF(IFERROR(INDEX(Přehled_body!$E$3:$ED$130,MATCH(Tabulka!$AI55,Přehled_body!$A$3:$A$130,0),MATCH(Tabulka!V$2,Přehled_body!$E$1:$ED$1,0)),)="",,IF(IFERROR(INDEX(Přehled_body!$E$3:$ED$130,MATCH(Tabulka!$AI55,Přehled_body!$A$3:$A$130,0),MATCH(Tabulka!V$2,Přehled_body!$E$1:$ED$1,0)),)=0,0.00000000001,IFERROR(INDEX(Přehled_body!$E$3:$ED$130,MATCH(Tabulka!$AI55,Přehled_body!$A$3:$A$130,0),MATCH(Tabulka!V$2,Přehled_body!$E$1:$ED$1,0)),)))</f>
        <v>0</v>
      </c>
      <c r="W55" s="111">
        <f>IF(IFERROR(INDEX(Přehled_body!$E$3:$ED$130,MATCH(Tabulka!$AI55,Přehled_body!$A$3:$A$130,0),MATCH(Tabulka!W$2,Přehled_body!$E$1:$ED$1,0)),)="",,IF(IFERROR(INDEX(Přehled_body!$E$3:$ED$130,MATCH(Tabulka!$AI55,Přehled_body!$A$3:$A$130,0),MATCH(Tabulka!W$2,Přehled_body!$E$1:$ED$1,0)),)=0,0.00000000001,IFERROR(INDEX(Přehled_body!$E$3:$ED$130,MATCH(Tabulka!$AI55,Přehled_body!$A$3:$A$130,0),MATCH(Tabulka!W$2,Přehled_body!$E$1:$ED$1,0)),)))</f>
        <v>0</v>
      </c>
      <c r="X55" s="111">
        <f>IF(IFERROR(INDEX(Přehled_body!$E$3:$ED$130,MATCH(Tabulka!$AI55,Přehled_body!$A$3:$A$130,0),MATCH(Tabulka!X$2,Přehled_body!$E$1:$ED$1,0)),)="",,IF(IFERROR(INDEX(Přehled_body!$E$3:$ED$130,MATCH(Tabulka!$AI55,Přehled_body!$A$3:$A$130,0),MATCH(Tabulka!X$2,Přehled_body!$E$1:$ED$1,0)),)=0,0.00000000001,IFERROR(INDEX(Přehled_body!$E$3:$ED$130,MATCH(Tabulka!$AI55,Přehled_body!$A$3:$A$130,0),MATCH(Tabulka!X$2,Přehled_body!$E$1:$ED$1,0)),)))</f>
        <v>0</v>
      </c>
      <c r="Y55" s="111">
        <f>IF(IFERROR(INDEX(Přehled_body!$E$3:$ED$130,MATCH(Tabulka!$AI55,Přehled_body!$A$3:$A$130,0),MATCH(Tabulka!Y$2,Přehled_body!$E$1:$ED$1,0)),)="",,IF(IFERROR(INDEX(Přehled_body!$E$3:$ED$130,MATCH(Tabulka!$AI55,Přehled_body!$A$3:$A$130,0),MATCH(Tabulka!Y$2,Přehled_body!$E$1:$ED$1,0)),)=0,0.00000000001,IFERROR(INDEX(Přehled_body!$E$3:$ED$130,MATCH(Tabulka!$AI55,Přehled_body!$A$3:$A$130,0),MATCH(Tabulka!Y$2,Přehled_body!$E$1:$ED$1,0)),)))</f>
        <v>0</v>
      </c>
      <c r="Z55" s="111">
        <f>IF(IFERROR(INDEX(Přehled_body!$E$3:$ED$130,MATCH(Tabulka!$AI55,Přehled_body!$A$3:$A$130,0),MATCH(Tabulka!Z$2,Přehled_body!$E$1:$ED$1,0)),)="",,IF(IFERROR(INDEX(Přehled_body!$E$3:$ED$130,MATCH(Tabulka!$AI55,Přehled_body!$A$3:$A$130,0),MATCH(Tabulka!Z$2,Přehled_body!$E$1:$ED$1,0)),)=0,0.00000000001,IFERROR(INDEX(Přehled_body!$E$3:$ED$130,MATCH(Tabulka!$AI55,Přehled_body!$A$3:$A$130,0),MATCH(Tabulka!Z$2,Přehled_body!$E$1:$ED$1,0)),)))</f>
        <v>0</v>
      </c>
      <c r="AA55" s="111">
        <f>IF(IFERROR(INDEX(Přehled_body!$E$3:$ED$130,MATCH(Tabulka!$AI55,Přehled_body!$A$3:$A$130,0),MATCH(Tabulka!AA$2,Přehled_body!$E$1:$ED$1,0)),)="",,IF(IFERROR(INDEX(Přehled_body!$E$3:$ED$130,MATCH(Tabulka!$AI55,Přehled_body!$A$3:$A$130,0),MATCH(Tabulka!AA$2,Přehled_body!$E$1:$ED$1,0)),)=0,0.00000000001,IFERROR(INDEX(Přehled_body!$E$3:$ED$130,MATCH(Tabulka!$AI55,Přehled_body!$A$3:$A$130,0),MATCH(Tabulka!AA$2,Přehled_body!$E$1:$ED$1,0)),)))</f>
        <v>0</v>
      </c>
      <c r="AB55" s="111">
        <f>IF(IFERROR(INDEX(Přehled_body!$E$3:$ED$130,MATCH(Tabulka!$AI55,Přehled_body!$A$3:$A$130,0),MATCH(Tabulka!AB$2,Přehled_body!$E$1:$ED$1,0)),)="",,IF(IFERROR(INDEX(Přehled_body!$E$3:$ED$130,MATCH(Tabulka!$AI55,Přehled_body!$A$3:$A$130,0),MATCH(Tabulka!AB$2,Přehled_body!$E$1:$ED$1,0)),)=0,0.00000000001,IFERROR(INDEX(Přehled_body!$E$3:$ED$130,MATCH(Tabulka!$AI55,Přehled_body!$A$3:$A$130,0),MATCH(Tabulka!AB$2,Přehled_body!$E$1:$ED$1,0)),)))</f>
        <v>0</v>
      </c>
      <c r="AC55" s="111">
        <f>IF(IFERROR(INDEX(Přehled_body!$E$3:$ED$130,MATCH(Tabulka!$AI55,Přehled_body!$A$3:$A$130,0),MATCH(Tabulka!AC$2,Přehled_body!$E$1:$ED$1,0)),)="",,IF(IFERROR(INDEX(Přehled_body!$E$3:$ED$130,MATCH(Tabulka!$AI55,Přehled_body!$A$3:$A$130,0),MATCH(Tabulka!AC$2,Přehled_body!$E$1:$ED$1,0)),)=0,0.00000000001,IFERROR(INDEX(Přehled_body!$E$3:$ED$130,MATCH(Tabulka!$AI55,Přehled_body!$A$3:$A$130,0),MATCH(Tabulka!AC$2,Přehled_body!$E$1:$ED$1,0)),)))</f>
        <v>0</v>
      </c>
      <c r="AD55" s="111">
        <f>IF(IFERROR(INDEX(Přehled_body!$E$3:$ED$130,MATCH(Tabulka!$AI55,Přehled_body!$A$3:$A$130,0),MATCH(Tabulka!AD$2,Přehled_body!$E$1:$ED$1,0)),)="",,IF(IFERROR(INDEX(Přehled_body!$E$3:$ED$130,MATCH(Tabulka!$AI55,Přehled_body!$A$3:$A$130,0),MATCH(Tabulka!AD$2,Přehled_body!$E$1:$ED$1,0)),)=0,0.00000000001,IFERROR(INDEX(Přehled_body!$E$3:$ED$130,MATCH(Tabulka!$AI55,Přehled_body!$A$3:$A$130,0),MATCH(Tabulka!AD$2,Přehled_body!$E$1:$ED$1,0)),)))</f>
        <v>0</v>
      </c>
      <c r="AE55" s="74">
        <f>IF(SUM($D$54:$AD$58)&lt;1,-90000,SUM(D55:AD55))</f>
        <v>3.00000000003</v>
      </c>
      <c r="AF55" s="140">
        <f>IF(AE58&gt;0.9,SUM(AE54-AE55)+0.00000001,0)</f>
        <v>4.0000000099699999</v>
      </c>
      <c r="AG55" s="8"/>
      <c r="AI55" t="str">
        <f>CONCATENATE($B$55," ",$B$56,C55)</f>
        <v>Kuba ŠedivýProhry</v>
      </c>
    </row>
    <row r="56" spans="1:35" ht="13.8">
      <c r="A56" s="64" t="str">
        <f>CONCATENATE(B56," ",B55)</f>
        <v>Šedivý Kuba</v>
      </c>
      <c r="B56" s="70" t="s">
        <v>3</v>
      </c>
      <c r="C56" s="73" t="s">
        <v>39</v>
      </c>
      <c r="D56" s="111">
        <f>IF(IFERROR(INDEX(Přehled_body!$E$3:$ED$130,MATCH(Tabulka!$AI56,Přehled_body!$A$3:$A$130,0),MATCH(Tabulka!D$2,Přehled_body!$E$1:$ED$1,0)),)="",,IF(IFERROR(INDEX(Přehled_body!$E$3:$ED$130,MATCH(Tabulka!$AI56,Přehled_body!$A$3:$A$130,0),MATCH(Tabulka!D$2,Přehled_body!$E$1:$ED$1,0)),)=0,0.00000000001,IFERROR(INDEX(Přehled_body!$E$3:$ED$130,MATCH(Tabulka!$AI56,Přehled_body!$A$3:$A$130,0),MATCH(Tabulka!D$2,Přehled_body!$E$1:$ED$1,0)),)))</f>
        <v>0</v>
      </c>
      <c r="E56" s="111">
        <f>IF(IFERROR(INDEX(Přehled_body!$E$3:$ED$130,MATCH(Tabulka!$AI56,Přehled_body!$A$3:$A$130,0),MATCH(Tabulka!E$2,Přehled_body!$E$1:$ED$1,0)),)="",,IF(IFERROR(INDEX(Přehled_body!$E$3:$ED$130,MATCH(Tabulka!$AI56,Přehled_body!$A$3:$A$130,0),MATCH(Tabulka!E$2,Přehled_body!$E$1:$ED$1,0)),)=0,0.00000000001,IFERROR(INDEX(Přehled_body!$E$3:$ED$130,MATCH(Tabulka!$AI56,Přehled_body!$A$3:$A$130,0),MATCH(Tabulka!E$2,Přehled_body!$E$1:$ED$1,0)),)))</f>
        <v>3</v>
      </c>
      <c r="F56" s="111">
        <f>IF(IFERROR(INDEX(Přehled_body!$E$3:$ED$130,MATCH(Tabulka!$AI56,Přehled_body!$A$3:$A$130,0),MATCH(Tabulka!F$2,Přehled_body!$E$1:$ED$1,0)),)="",,IF(IFERROR(INDEX(Přehled_body!$E$3:$ED$130,MATCH(Tabulka!$AI56,Přehled_body!$A$3:$A$130,0),MATCH(Tabulka!F$2,Přehled_body!$E$1:$ED$1,0)),)=0,0.00000000001,IFERROR(INDEX(Přehled_body!$E$3:$ED$130,MATCH(Tabulka!$AI56,Přehled_body!$A$3:$A$130,0),MATCH(Tabulka!F$2,Přehled_body!$E$1:$ED$1,0)),)))</f>
        <v>0</v>
      </c>
      <c r="G56" s="111">
        <f>IF(IFERROR(INDEX(Přehled_body!$E$3:$ED$130,MATCH(Tabulka!$AI56,Přehled_body!$A$3:$A$130,0),MATCH(Tabulka!G$2,Přehled_body!$E$1:$ED$1,0)),)="",,IF(IFERROR(INDEX(Přehled_body!$E$3:$ED$130,MATCH(Tabulka!$AI56,Přehled_body!$A$3:$A$130,0),MATCH(Tabulka!G$2,Přehled_body!$E$1:$ED$1,0)),)=0,0.00000000001,IFERROR(INDEX(Přehled_body!$E$3:$ED$130,MATCH(Tabulka!$AI56,Přehled_body!$A$3:$A$130,0),MATCH(Tabulka!G$2,Přehled_body!$E$1:$ED$1,0)),)))</f>
        <v>2</v>
      </c>
      <c r="H56" s="111">
        <f>IF(IFERROR(INDEX(Přehled_body!$E$3:$ED$130,MATCH(Tabulka!$AI56,Přehled_body!$A$3:$A$130,0),MATCH(Tabulka!H$2,Přehled_body!$E$1:$ED$1,0)),)="",,IF(IFERROR(INDEX(Přehled_body!$E$3:$ED$130,MATCH(Tabulka!$AI56,Přehled_body!$A$3:$A$130,0),MATCH(Tabulka!H$2,Přehled_body!$E$1:$ED$1,0)),)=0,0.00000000001,IFERROR(INDEX(Přehled_body!$E$3:$ED$130,MATCH(Tabulka!$AI56,Přehled_body!$A$3:$A$130,0),MATCH(Tabulka!H$2,Přehled_body!$E$1:$ED$1,0)),)))</f>
        <v>0</v>
      </c>
      <c r="I56" s="111">
        <f>IF(IFERROR(INDEX(Přehled_body!$E$3:$ED$130,MATCH(Tabulka!$AI56,Přehled_body!$A$3:$A$130,0),MATCH(Tabulka!I$2,Přehled_body!$E$1:$ED$1,0)),)="",,IF(IFERROR(INDEX(Přehled_body!$E$3:$ED$130,MATCH(Tabulka!$AI56,Přehled_body!$A$3:$A$130,0),MATCH(Tabulka!I$2,Přehled_body!$E$1:$ED$1,0)),)=0,0.00000000001,IFERROR(INDEX(Přehled_body!$E$3:$ED$130,MATCH(Tabulka!$AI56,Přehled_body!$A$3:$A$130,0),MATCH(Tabulka!I$2,Přehled_body!$E$1:$ED$1,0)),)))</f>
        <v>0</v>
      </c>
      <c r="J56" s="111">
        <f>IF(IFERROR(INDEX(Přehled_body!$E$3:$ED$130,MATCH(Tabulka!$AI56,Přehled_body!$A$3:$A$130,0),MATCH(Tabulka!J$2,Přehled_body!$E$1:$ED$1,0)),)="",,IF(IFERROR(INDEX(Přehled_body!$E$3:$ED$130,MATCH(Tabulka!$AI56,Přehled_body!$A$3:$A$130,0),MATCH(Tabulka!J$2,Přehled_body!$E$1:$ED$1,0)),)=0,0.00000000001,IFERROR(INDEX(Přehled_body!$E$3:$ED$130,MATCH(Tabulka!$AI56,Přehled_body!$A$3:$A$130,0),MATCH(Tabulka!J$2,Přehled_body!$E$1:$ED$1,0)),)))</f>
        <v>0</v>
      </c>
      <c r="K56" s="111">
        <f>IF(IFERROR(INDEX(Přehled_body!$E$3:$ED$130,MATCH(Tabulka!$AI56,Přehled_body!$A$3:$A$130,0),MATCH(Tabulka!K$2,Přehled_body!$E$1:$ED$1,0)),)="",,IF(IFERROR(INDEX(Přehled_body!$E$3:$ED$130,MATCH(Tabulka!$AI56,Přehled_body!$A$3:$A$130,0),MATCH(Tabulka!K$2,Přehled_body!$E$1:$ED$1,0)),)=0,0.00000000001,IFERROR(INDEX(Přehled_body!$E$3:$ED$130,MATCH(Tabulka!$AI56,Přehled_body!$A$3:$A$130,0),MATCH(Tabulka!K$2,Přehled_body!$E$1:$ED$1,0)),)))</f>
        <v>0</v>
      </c>
      <c r="L56" s="111">
        <f>IF(IFERROR(INDEX(Přehled_body!$E$3:$ED$130,MATCH(Tabulka!$AI56,Přehled_body!$A$3:$A$130,0),MATCH(Tabulka!L$2,Přehled_body!$E$1:$ED$1,0)),)="",,IF(IFERROR(INDEX(Přehled_body!$E$3:$ED$130,MATCH(Tabulka!$AI56,Přehled_body!$A$3:$A$130,0),MATCH(Tabulka!L$2,Přehled_body!$E$1:$ED$1,0)),)=0,0.00000000001,IFERROR(INDEX(Přehled_body!$E$3:$ED$130,MATCH(Tabulka!$AI56,Přehled_body!$A$3:$A$130,0),MATCH(Tabulka!L$2,Přehled_body!$E$1:$ED$1,0)),)))</f>
        <v>9.9999999999999994E-12</v>
      </c>
      <c r="M56" s="111">
        <f>IF(IFERROR(INDEX(Přehled_body!$E$3:$ED$130,MATCH(Tabulka!$AI56,Přehled_body!$A$3:$A$130,0),MATCH(Tabulka!M$2,Přehled_body!$E$1:$ED$1,0)),)="",,IF(IFERROR(INDEX(Přehled_body!$E$3:$ED$130,MATCH(Tabulka!$AI56,Přehled_body!$A$3:$A$130,0),MATCH(Tabulka!M$2,Přehled_body!$E$1:$ED$1,0)),)=0,0.00000000001,IFERROR(INDEX(Přehled_body!$E$3:$ED$130,MATCH(Tabulka!$AI56,Přehled_body!$A$3:$A$130,0),MATCH(Tabulka!M$2,Přehled_body!$E$1:$ED$1,0)),)))</f>
        <v>9.9999999999999994E-12</v>
      </c>
      <c r="N56" s="111">
        <f>IF(IFERROR(INDEX(Přehled_body!$E$3:$ED$130,MATCH(Tabulka!$AI56,Přehled_body!$A$3:$A$130,0),MATCH(Tabulka!N$2,Přehled_body!$E$1:$ED$1,0)),)="",,IF(IFERROR(INDEX(Přehled_body!$E$3:$ED$130,MATCH(Tabulka!$AI56,Přehled_body!$A$3:$A$130,0),MATCH(Tabulka!N$2,Přehled_body!$E$1:$ED$1,0)),)=0,0.00000000001,IFERROR(INDEX(Přehled_body!$E$3:$ED$130,MATCH(Tabulka!$AI56,Přehled_body!$A$3:$A$130,0),MATCH(Tabulka!N$2,Přehled_body!$E$1:$ED$1,0)),)))</f>
        <v>9.9999999999999994E-12</v>
      </c>
      <c r="O56" s="111">
        <f>IF(IFERROR(INDEX(Přehled_body!$E$3:$ED$130,MATCH(Tabulka!$AI56,Přehled_body!$A$3:$A$130,0),MATCH(Tabulka!O$2,Přehled_body!$E$1:$ED$1,0)),)="",,IF(IFERROR(INDEX(Přehled_body!$E$3:$ED$130,MATCH(Tabulka!$AI56,Přehled_body!$A$3:$A$130,0),MATCH(Tabulka!O$2,Přehled_body!$E$1:$ED$1,0)),)=0,0.00000000001,IFERROR(INDEX(Přehled_body!$E$3:$ED$130,MATCH(Tabulka!$AI56,Přehled_body!$A$3:$A$130,0),MATCH(Tabulka!O$2,Přehled_body!$E$1:$ED$1,0)),)))</f>
        <v>0</v>
      </c>
      <c r="P56" s="111">
        <f>IF(IFERROR(INDEX(Přehled_body!$E$3:$ED$130,MATCH(Tabulka!$AI56,Přehled_body!$A$3:$A$130,0),MATCH(Tabulka!P$2,Přehled_body!$E$1:$ED$1,0)),)="",,IF(IFERROR(INDEX(Přehled_body!$E$3:$ED$130,MATCH(Tabulka!$AI56,Přehled_body!$A$3:$A$130,0),MATCH(Tabulka!P$2,Přehled_body!$E$1:$ED$1,0)),)=0,0.00000000001,IFERROR(INDEX(Přehled_body!$E$3:$ED$130,MATCH(Tabulka!$AI56,Přehled_body!$A$3:$A$130,0),MATCH(Tabulka!P$2,Přehled_body!$E$1:$ED$1,0)),)))</f>
        <v>0</v>
      </c>
      <c r="Q56" s="111">
        <f>IF(IFERROR(INDEX(Přehled_body!$E$3:$ED$130,MATCH(Tabulka!$AI56,Přehled_body!$A$3:$A$130,0),MATCH(Tabulka!Q$2,Přehled_body!$E$1:$ED$1,0)),)="",,IF(IFERROR(INDEX(Přehled_body!$E$3:$ED$130,MATCH(Tabulka!$AI56,Přehled_body!$A$3:$A$130,0),MATCH(Tabulka!Q$2,Přehled_body!$E$1:$ED$1,0)),)=0,0.00000000001,IFERROR(INDEX(Přehled_body!$E$3:$ED$130,MATCH(Tabulka!$AI56,Přehled_body!$A$3:$A$130,0),MATCH(Tabulka!Q$2,Přehled_body!$E$1:$ED$1,0)),)))</f>
        <v>0</v>
      </c>
      <c r="R56" s="111">
        <f>IF(IFERROR(INDEX(Přehled_body!$E$3:$ED$130,MATCH(Tabulka!$AI56,Přehled_body!$A$3:$A$130,0),MATCH(Tabulka!R$2,Přehled_body!$E$1:$ED$1,0)),)="",,IF(IFERROR(INDEX(Přehled_body!$E$3:$ED$130,MATCH(Tabulka!$AI56,Přehled_body!$A$3:$A$130,0),MATCH(Tabulka!R$2,Přehled_body!$E$1:$ED$1,0)),)=0,0.00000000001,IFERROR(INDEX(Přehled_body!$E$3:$ED$130,MATCH(Tabulka!$AI56,Přehled_body!$A$3:$A$130,0),MATCH(Tabulka!R$2,Přehled_body!$E$1:$ED$1,0)),)))</f>
        <v>0</v>
      </c>
      <c r="S56" s="111">
        <f>IF(IFERROR(INDEX(Přehled_body!$E$3:$ED$130,MATCH(Tabulka!$AI56,Přehled_body!$A$3:$A$130,0),MATCH(Tabulka!S$2,Přehled_body!$E$1:$ED$1,0)),)="",,IF(IFERROR(INDEX(Přehled_body!$E$3:$ED$130,MATCH(Tabulka!$AI56,Přehled_body!$A$3:$A$130,0),MATCH(Tabulka!S$2,Přehled_body!$E$1:$ED$1,0)),)=0,0.00000000001,IFERROR(INDEX(Přehled_body!$E$3:$ED$130,MATCH(Tabulka!$AI56,Přehled_body!$A$3:$A$130,0),MATCH(Tabulka!S$2,Přehled_body!$E$1:$ED$1,0)),)))</f>
        <v>0</v>
      </c>
      <c r="T56" s="111">
        <f>IF(IFERROR(INDEX(Přehled_body!$E$3:$ED$130,MATCH(Tabulka!$AI56,Přehled_body!$A$3:$A$130,0),MATCH(Tabulka!T$2,Přehled_body!$E$1:$ED$1,0)),)="",,IF(IFERROR(INDEX(Přehled_body!$E$3:$ED$130,MATCH(Tabulka!$AI56,Přehled_body!$A$3:$A$130,0),MATCH(Tabulka!T$2,Přehled_body!$E$1:$ED$1,0)),)=0,0.00000000001,IFERROR(INDEX(Přehled_body!$E$3:$ED$130,MATCH(Tabulka!$AI56,Přehled_body!$A$3:$A$130,0),MATCH(Tabulka!T$2,Přehled_body!$E$1:$ED$1,0)),)))</f>
        <v>0</v>
      </c>
      <c r="U56" s="111">
        <f>IF(IFERROR(INDEX(Přehled_body!$E$3:$ED$130,MATCH(Tabulka!$AI56,Přehled_body!$A$3:$A$130,0),MATCH(Tabulka!U$2,Přehled_body!$E$1:$ED$1,0)),)="",,IF(IFERROR(INDEX(Přehled_body!$E$3:$ED$130,MATCH(Tabulka!$AI56,Přehled_body!$A$3:$A$130,0),MATCH(Tabulka!U$2,Přehled_body!$E$1:$ED$1,0)),)=0,0.00000000001,IFERROR(INDEX(Přehled_body!$E$3:$ED$130,MATCH(Tabulka!$AI56,Přehled_body!$A$3:$A$130,0),MATCH(Tabulka!U$2,Přehled_body!$E$1:$ED$1,0)),)))</f>
        <v>0</v>
      </c>
      <c r="V56" s="111">
        <f>IF(IFERROR(INDEX(Přehled_body!$E$3:$ED$130,MATCH(Tabulka!$AI56,Přehled_body!$A$3:$A$130,0),MATCH(Tabulka!V$2,Přehled_body!$E$1:$ED$1,0)),)="",,IF(IFERROR(INDEX(Přehled_body!$E$3:$ED$130,MATCH(Tabulka!$AI56,Přehled_body!$A$3:$A$130,0),MATCH(Tabulka!V$2,Přehled_body!$E$1:$ED$1,0)),)=0,0.00000000001,IFERROR(INDEX(Přehled_body!$E$3:$ED$130,MATCH(Tabulka!$AI56,Přehled_body!$A$3:$A$130,0),MATCH(Tabulka!V$2,Přehled_body!$E$1:$ED$1,0)),)))</f>
        <v>0</v>
      </c>
      <c r="W56" s="111">
        <f>IF(IFERROR(INDEX(Přehled_body!$E$3:$ED$130,MATCH(Tabulka!$AI56,Přehled_body!$A$3:$A$130,0),MATCH(Tabulka!W$2,Přehled_body!$E$1:$ED$1,0)),)="",,IF(IFERROR(INDEX(Přehled_body!$E$3:$ED$130,MATCH(Tabulka!$AI56,Přehled_body!$A$3:$A$130,0),MATCH(Tabulka!W$2,Přehled_body!$E$1:$ED$1,0)),)=0,0.00000000001,IFERROR(INDEX(Přehled_body!$E$3:$ED$130,MATCH(Tabulka!$AI56,Přehled_body!$A$3:$A$130,0),MATCH(Tabulka!W$2,Přehled_body!$E$1:$ED$1,0)),)))</f>
        <v>0</v>
      </c>
      <c r="X56" s="111">
        <f>IF(IFERROR(INDEX(Přehled_body!$E$3:$ED$130,MATCH(Tabulka!$AI56,Přehled_body!$A$3:$A$130,0),MATCH(Tabulka!X$2,Přehled_body!$E$1:$ED$1,0)),)="",,IF(IFERROR(INDEX(Přehled_body!$E$3:$ED$130,MATCH(Tabulka!$AI56,Přehled_body!$A$3:$A$130,0),MATCH(Tabulka!X$2,Přehled_body!$E$1:$ED$1,0)),)=0,0.00000000001,IFERROR(INDEX(Přehled_body!$E$3:$ED$130,MATCH(Tabulka!$AI56,Přehled_body!$A$3:$A$130,0),MATCH(Tabulka!X$2,Přehled_body!$E$1:$ED$1,0)),)))</f>
        <v>0</v>
      </c>
      <c r="Y56" s="111">
        <f>IF(IFERROR(INDEX(Přehled_body!$E$3:$ED$130,MATCH(Tabulka!$AI56,Přehled_body!$A$3:$A$130,0),MATCH(Tabulka!Y$2,Přehled_body!$E$1:$ED$1,0)),)="",,IF(IFERROR(INDEX(Přehled_body!$E$3:$ED$130,MATCH(Tabulka!$AI56,Přehled_body!$A$3:$A$130,0),MATCH(Tabulka!Y$2,Přehled_body!$E$1:$ED$1,0)),)=0,0.00000000001,IFERROR(INDEX(Přehled_body!$E$3:$ED$130,MATCH(Tabulka!$AI56,Přehled_body!$A$3:$A$130,0),MATCH(Tabulka!Y$2,Přehled_body!$E$1:$ED$1,0)),)))</f>
        <v>0</v>
      </c>
      <c r="Z56" s="111">
        <f>IF(IFERROR(INDEX(Přehled_body!$E$3:$ED$130,MATCH(Tabulka!$AI56,Přehled_body!$A$3:$A$130,0),MATCH(Tabulka!Z$2,Přehled_body!$E$1:$ED$1,0)),)="",,IF(IFERROR(INDEX(Přehled_body!$E$3:$ED$130,MATCH(Tabulka!$AI56,Přehled_body!$A$3:$A$130,0),MATCH(Tabulka!Z$2,Přehled_body!$E$1:$ED$1,0)),)=0,0.00000000001,IFERROR(INDEX(Přehled_body!$E$3:$ED$130,MATCH(Tabulka!$AI56,Přehled_body!$A$3:$A$130,0),MATCH(Tabulka!Z$2,Přehled_body!$E$1:$ED$1,0)),)))</f>
        <v>0</v>
      </c>
      <c r="AA56" s="111">
        <f>IF(IFERROR(INDEX(Přehled_body!$E$3:$ED$130,MATCH(Tabulka!$AI56,Přehled_body!$A$3:$A$130,0),MATCH(Tabulka!AA$2,Přehled_body!$E$1:$ED$1,0)),)="",,IF(IFERROR(INDEX(Přehled_body!$E$3:$ED$130,MATCH(Tabulka!$AI56,Přehled_body!$A$3:$A$130,0),MATCH(Tabulka!AA$2,Přehled_body!$E$1:$ED$1,0)),)=0,0.00000000001,IFERROR(INDEX(Přehled_body!$E$3:$ED$130,MATCH(Tabulka!$AI56,Přehled_body!$A$3:$A$130,0),MATCH(Tabulka!AA$2,Přehled_body!$E$1:$ED$1,0)),)))</f>
        <v>0</v>
      </c>
      <c r="AB56" s="111">
        <f>IF(IFERROR(INDEX(Přehled_body!$E$3:$ED$130,MATCH(Tabulka!$AI56,Přehled_body!$A$3:$A$130,0),MATCH(Tabulka!AB$2,Přehled_body!$E$1:$ED$1,0)),)="",,IF(IFERROR(INDEX(Přehled_body!$E$3:$ED$130,MATCH(Tabulka!$AI56,Přehled_body!$A$3:$A$130,0),MATCH(Tabulka!AB$2,Přehled_body!$E$1:$ED$1,0)),)=0,0.00000000001,IFERROR(INDEX(Přehled_body!$E$3:$ED$130,MATCH(Tabulka!$AI56,Přehled_body!$A$3:$A$130,0),MATCH(Tabulka!AB$2,Přehled_body!$E$1:$ED$1,0)),)))</f>
        <v>0</v>
      </c>
      <c r="AC56" s="111">
        <f>IF(IFERROR(INDEX(Přehled_body!$E$3:$ED$130,MATCH(Tabulka!$AI56,Přehled_body!$A$3:$A$130,0),MATCH(Tabulka!AC$2,Přehled_body!$E$1:$ED$1,0)),)="",,IF(IFERROR(INDEX(Přehled_body!$E$3:$ED$130,MATCH(Tabulka!$AI56,Přehled_body!$A$3:$A$130,0),MATCH(Tabulka!AC$2,Přehled_body!$E$1:$ED$1,0)),)=0,0.00000000001,IFERROR(INDEX(Přehled_body!$E$3:$ED$130,MATCH(Tabulka!$AI56,Přehled_body!$A$3:$A$130,0),MATCH(Tabulka!AC$2,Přehled_body!$E$1:$ED$1,0)),)))</f>
        <v>0</v>
      </c>
      <c r="AD56" s="111">
        <f>IF(IFERROR(INDEX(Přehled_body!$E$3:$ED$130,MATCH(Tabulka!$AI56,Přehled_body!$A$3:$A$130,0),MATCH(Tabulka!AD$2,Přehled_body!$E$1:$ED$1,0)),)="",,IF(IFERROR(INDEX(Přehled_body!$E$3:$ED$130,MATCH(Tabulka!$AI56,Přehled_body!$A$3:$A$130,0),MATCH(Tabulka!AD$2,Přehled_body!$E$1:$ED$1,0)),)=0,0.00000000001,IFERROR(INDEX(Přehled_body!$E$3:$ED$130,MATCH(Tabulka!$AI56,Přehled_body!$A$3:$A$130,0),MATCH(Tabulka!AD$2,Přehled_body!$E$1:$ED$1,0)),)))</f>
        <v>0</v>
      </c>
      <c r="AE56" s="74">
        <f>IF(SUM($D$54:$AD$58)&lt;1,-90000,SUM(D56:AD56))</f>
        <v>5.00000000003</v>
      </c>
      <c r="AF56" s="72"/>
      <c r="AG56" s="8"/>
      <c r="AI56" t="str">
        <f>CONCATENATE($B$55," ",$B$56,C56)</f>
        <v>Kuba ŠedivýPlaceno panáků</v>
      </c>
    </row>
    <row r="57" spans="1:35" ht="13.8">
      <c r="A57" s="64"/>
      <c r="B57" s="70"/>
      <c r="C57" s="73" t="s">
        <v>25</v>
      </c>
      <c r="D57" s="111">
        <f>IF(IFERROR(INDEX(Přehled_body!$E$3:$ED$130,MATCH(Tabulka!$AI57,Přehled_body!$A$3:$A$130,0),MATCH(Tabulka!D$2,Přehled_body!$E$1:$ED$1,0)),)="",,IF(IFERROR(INDEX(Přehled_body!$E$3:$ED$130,MATCH(Tabulka!$AI57,Přehled_body!$A$3:$A$130,0),MATCH(Tabulka!D$2,Přehled_body!$E$1:$ED$1,0)),)=0,0.00000000001,IFERROR(INDEX(Přehled_body!$E$3:$ED$130,MATCH(Tabulka!$AI57,Přehled_body!$A$3:$A$130,0),MATCH(Tabulka!D$2,Přehled_body!$E$1:$ED$1,0)),)))</f>
        <v>0</v>
      </c>
      <c r="E57" s="111">
        <f>IF(IFERROR(INDEX(Přehled_body!$E$3:$ED$130,MATCH(Tabulka!$AI57,Přehled_body!$A$3:$A$130,0),MATCH(Tabulka!E$2,Přehled_body!$E$1:$ED$1,0)),)="",,IF(IFERROR(INDEX(Přehled_body!$E$3:$ED$130,MATCH(Tabulka!$AI57,Přehled_body!$A$3:$A$130,0),MATCH(Tabulka!E$2,Přehled_body!$E$1:$ED$1,0)),)=0,0.00000000001,IFERROR(INDEX(Přehled_body!$E$3:$ED$130,MATCH(Tabulka!$AI57,Přehled_body!$A$3:$A$130,0),MATCH(Tabulka!E$2,Přehled_body!$E$1:$ED$1,0)),)))</f>
        <v>2</v>
      </c>
      <c r="F57" s="111">
        <f>IF(IFERROR(INDEX(Přehled_body!$E$3:$ED$130,MATCH(Tabulka!$AI57,Přehled_body!$A$3:$A$130,0),MATCH(Tabulka!F$2,Přehled_body!$E$1:$ED$1,0)),)="",,IF(IFERROR(INDEX(Přehled_body!$E$3:$ED$130,MATCH(Tabulka!$AI57,Přehled_body!$A$3:$A$130,0),MATCH(Tabulka!F$2,Přehled_body!$E$1:$ED$1,0)),)=0,0.00000000001,IFERROR(INDEX(Přehled_body!$E$3:$ED$130,MATCH(Tabulka!$AI57,Přehled_body!$A$3:$A$130,0),MATCH(Tabulka!F$2,Přehled_body!$E$1:$ED$1,0)),)))</f>
        <v>0</v>
      </c>
      <c r="G57" s="111">
        <f>IF(IFERROR(INDEX(Přehled_body!$E$3:$ED$130,MATCH(Tabulka!$AI57,Přehled_body!$A$3:$A$130,0),MATCH(Tabulka!G$2,Přehled_body!$E$1:$ED$1,0)),)="",,IF(IFERROR(INDEX(Přehled_body!$E$3:$ED$130,MATCH(Tabulka!$AI57,Přehled_body!$A$3:$A$130,0),MATCH(Tabulka!G$2,Přehled_body!$E$1:$ED$1,0)),)=0,0.00000000001,IFERROR(INDEX(Přehled_body!$E$3:$ED$130,MATCH(Tabulka!$AI57,Přehled_body!$A$3:$A$130,0),MATCH(Tabulka!G$2,Přehled_body!$E$1:$ED$1,0)),)))</f>
        <v>9.9999999999999994E-12</v>
      </c>
      <c r="H57" s="111">
        <f>IF(IFERROR(INDEX(Přehled_body!$E$3:$ED$130,MATCH(Tabulka!$AI57,Přehled_body!$A$3:$A$130,0),MATCH(Tabulka!H$2,Přehled_body!$E$1:$ED$1,0)),)="",,IF(IFERROR(INDEX(Přehled_body!$E$3:$ED$130,MATCH(Tabulka!$AI57,Přehled_body!$A$3:$A$130,0),MATCH(Tabulka!H$2,Přehled_body!$E$1:$ED$1,0)),)=0,0.00000000001,IFERROR(INDEX(Přehled_body!$E$3:$ED$130,MATCH(Tabulka!$AI57,Přehled_body!$A$3:$A$130,0),MATCH(Tabulka!H$2,Přehled_body!$E$1:$ED$1,0)),)))</f>
        <v>0</v>
      </c>
      <c r="I57" s="111">
        <f>IF(IFERROR(INDEX(Přehled_body!$E$3:$ED$130,MATCH(Tabulka!$AI57,Přehled_body!$A$3:$A$130,0),MATCH(Tabulka!I$2,Přehled_body!$E$1:$ED$1,0)),)="",,IF(IFERROR(INDEX(Přehled_body!$E$3:$ED$130,MATCH(Tabulka!$AI57,Přehled_body!$A$3:$A$130,0),MATCH(Tabulka!I$2,Přehled_body!$E$1:$ED$1,0)),)=0,0.00000000001,IFERROR(INDEX(Přehled_body!$E$3:$ED$130,MATCH(Tabulka!$AI57,Přehled_body!$A$3:$A$130,0),MATCH(Tabulka!I$2,Přehled_body!$E$1:$ED$1,0)),)))</f>
        <v>0</v>
      </c>
      <c r="J57" s="111">
        <f>IF(IFERROR(INDEX(Přehled_body!$E$3:$ED$130,MATCH(Tabulka!$AI57,Přehled_body!$A$3:$A$130,0),MATCH(Tabulka!J$2,Přehled_body!$E$1:$ED$1,0)),)="",,IF(IFERROR(INDEX(Přehled_body!$E$3:$ED$130,MATCH(Tabulka!$AI57,Přehled_body!$A$3:$A$130,0),MATCH(Tabulka!J$2,Přehled_body!$E$1:$ED$1,0)),)=0,0.00000000001,IFERROR(INDEX(Přehled_body!$E$3:$ED$130,MATCH(Tabulka!$AI57,Přehled_body!$A$3:$A$130,0),MATCH(Tabulka!J$2,Přehled_body!$E$1:$ED$1,0)),)))</f>
        <v>0</v>
      </c>
      <c r="K57" s="111">
        <f>IF(IFERROR(INDEX(Přehled_body!$E$3:$ED$130,MATCH(Tabulka!$AI57,Přehled_body!$A$3:$A$130,0),MATCH(Tabulka!K$2,Přehled_body!$E$1:$ED$1,0)),)="",,IF(IFERROR(INDEX(Přehled_body!$E$3:$ED$130,MATCH(Tabulka!$AI57,Přehled_body!$A$3:$A$130,0),MATCH(Tabulka!K$2,Přehled_body!$E$1:$ED$1,0)),)=0,0.00000000001,IFERROR(INDEX(Přehled_body!$E$3:$ED$130,MATCH(Tabulka!$AI57,Přehled_body!$A$3:$A$130,0),MATCH(Tabulka!K$2,Přehled_body!$E$1:$ED$1,0)),)))</f>
        <v>0</v>
      </c>
      <c r="L57" s="111">
        <f>IF(IFERROR(INDEX(Přehled_body!$E$3:$ED$130,MATCH(Tabulka!$AI57,Přehled_body!$A$3:$A$130,0),MATCH(Tabulka!L$2,Přehled_body!$E$1:$ED$1,0)),)="",,IF(IFERROR(INDEX(Přehled_body!$E$3:$ED$130,MATCH(Tabulka!$AI57,Přehled_body!$A$3:$A$130,0),MATCH(Tabulka!L$2,Přehled_body!$E$1:$ED$1,0)),)=0,0.00000000001,IFERROR(INDEX(Přehled_body!$E$3:$ED$130,MATCH(Tabulka!$AI57,Přehled_body!$A$3:$A$130,0),MATCH(Tabulka!L$2,Přehled_body!$E$1:$ED$1,0)),)))</f>
        <v>2</v>
      </c>
      <c r="M57" s="111">
        <f>IF(IFERROR(INDEX(Přehled_body!$E$3:$ED$130,MATCH(Tabulka!$AI57,Přehled_body!$A$3:$A$130,0),MATCH(Tabulka!M$2,Přehled_body!$E$1:$ED$1,0)),)="",,IF(IFERROR(INDEX(Přehled_body!$E$3:$ED$130,MATCH(Tabulka!$AI57,Přehled_body!$A$3:$A$130,0),MATCH(Tabulka!M$2,Přehled_body!$E$1:$ED$1,0)),)=0,0.00000000001,IFERROR(INDEX(Přehled_body!$E$3:$ED$130,MATCH(Tabulka!$AI57,Přehled_body!$A$3:$A$130,0),MATCH(Tabulka!M$2,Přehled_body!$E$1:$ED$1,0)),)))</f>
        <v>1</v>
      </c>
      <c r="N57" s="111">
        <f>IF(IFERROR(INDEX(Přehled_body!$E$3:$ED$130,MATCH(Tabulka!$AI57,Přehled_body!$A$3:$A$130,0),MATCH(Tabulka!N$2,Přehled_body!$E$1:$ED$1,0)),)="",,IF(IFERROR(INDEX(Přehled_body!$E$3:$ED$130,MATCH(Tabulka!$AI57,Přehled_body!$A$3:$A$130,0),MATCH(Tabulka!N$2,Přehled_body!$E$1:$ED$1,0)),)=0,0.00000000001,IFERROR(INDEX(Přehled_body!$E$3:$ED$130,MATCH(Tabulka!$AI57,Přehled_body!$A$3:$A$130,0),MATCH(Tabulka!N$2,Přehled_body!$E$1:$ED$1,0)),)))</f>
        <v>9.9999999999999994E-12</v>
      </c>
      <c r="O57" s="111">
        <f>IF(IFERROR(INDEX(Přehled_body!$E$3:$ED$130,MATCH(Tabulka!$AI57,Přehled_body!$A$3:$A$130,0),MATCH(Tabulka!O$2,Přehled_body!$E$1:$ED$1,0)),)="",,IF(IFERROR(INDEX(Přehled_body!$E$3:$ED$130,MATCH(Tabulka!$AI57,Přehled_body!$A$3:$A$130,0),MATCH(Tabulka!O$2,Přehled_body!$E$1:$ED$1,0)),)=0,0.00000000001,IFERROR(INDEX(Přehled_body!$E$3:$ED$130,MATCH(Tabulka!$AI57,Přehled_body!$A$3:$A$130,0),MATCH(Tabulka!O$2,Přehled_body!$E$1:$ED$1,0)),)))</f>
        <v>0</v>
      </c>
      <c r="P57" s="111">
        <f>IF(IFERROR(INDEX(Přehled_body!$E$3:$ED$130,MATCH(Tabulka!$AI57,Přehled_body!$A$3:$A$130,0),MATCH(Tabulka!P$2,Přehled_body!$E$1:$ED$1,0)),)="",,IF(IFERROR(INDEX(Přehled_body!$E$3:$ED$130,MATCH(Tabulka!$AI57,Přehled_body!$A$3:$A$130,0),MATCH(Tabulka!P$2,Přehled_body!$E$1:$ED$1,0)),)=0,0.00000000001,IFERROR(INDEX(Přehled_body!$E$3:$ED$130,MATCH(Tabulka!$AI57,Přehled_body!$A$3:$A$130,0),MATCH(Tabulka!P$2,Přehled_body!$E$1:$ED$1,0)),)))</f>
        <v>0</v>
      </c>
      <c r="Q57" s="111">
        <f>IF(IFERROR(INDEX(Přehled_body!$E$3:$ED$130,MATCH(Tabulka!$AI57,Přehled_body!$A$3:$A$130,0),MATCH(Tabulka!Q$2,Přehled_body!$E$1:$ED$1,0)),)="",,IF(IFERROR(INDEX(Přehled_body!$E$3:$ED$130,MATCH(Tabulka!$AI57,Přehled_body!$A$3:$A$130,0),MATCH(Tabulka!Q$2,Přehled_body!$E$1:$ED$1,0)),)=0,0.00000000001,IFERROR(INDEX(Přehled_body!$E$3:$ED$130,MATCH(Tabulka!$AI57,Přehled_body!$A$3:$A$130,0),MATCH(Tabulka!Q$2,Přehled_body!$E$1:$ED$1,0)),)))</f>
        <v>0</v>
      </c>
      <c r="R57" s="111">
        <f>IF(IFERROR(INDEX(Přehled_body!$E$3:$ED$130,MATCH(Tabulka!$AI57,Přehled_body!$A$3:$A$130,0),MATCH(Tabulka!R$2,Přehled_body!$E$1:$ED$1,0)),)="",,IF(IFERROR(INDEX(Přehled_body!$E$3:$ED$130,MATCH(Tabulka!$AI57,Přehled_body!$A$3:$A$130,0),MATCH(Tabulka!R$2,Přehled_body!$E$1:$ED$1,0)),)=0,0.00000000001,IFERROR(INDEX(Přehled_body!$E$3:$ED$130,MATCH(Tabulka!$AI57,Přehled_body!$A$3:$A$130,0),MATCH(Tabulka!R$2,Přehled_body!$E$1:$ED$1,0)),)))</f>
        <v>0</v>
      </c>
      <c r="S57" s="111">
        <f>IF(IFERROR(INDEX(Přehled_body!$E$3:$ED$130,MATCH(Tabulka!$AI57,Přehled_body!$A$3:$A$130,0),MATCH(Tabulka!S$2,Přehled_body!$E$1:$ED$1,0)),)="",,IF(IFERROR(INDEX(Přehled_body!$E$3:$ED$130,MATCH(Tabulka!$AI57,Přehled_body!$A$3:$A$130,0),MATCH(Tabulka!S$2,Přehled_body!$E$1:$ED$1,0)),)=0,0.00000000001,IFERROR(INDEX(Přehled_body!$E$3:$ED$130,MATCH(Tabulka!$AI57,Přehled_body!$A$3:$A$130,0),MATCH(Tabulka!S$2,Přehled_body!$E$1:$ED$1,0)),)))</f>
        <v>0</v>
      </c>
      <c r="T57" s="111">
        <f>IF(IFERROR(INDEX(Přehled_body!$E$3:$ED$130,MATCH(Tabulka!$AI57,Přehled_body!$A$3:$A$130,0),MATCH(Tabulka!T$2,Přehled_body!$E$1:$ED$1,0)),)="",,IF(IFERROR(INDEX(Přehled_body!$E$3:$ED$130,MATCH(Tabulka!$AI57,Přehled_body!$A$3:$A$130,0),MATCH(Tabulka!T$2,Přehled_body!$E$1:$ED$1,0)),)=0,0.00000000001,IFERROR(INDEX(Přehled_body!$E$3:$ED$130,MATCH(Tabulka!$AI57,Přehled_body!$A$3:$A$130,0),MATCH(Tabulka!T$2,Přehled_body!$E$1:$ED$1,0)),)))</f>
        <v>0</v>
      </c>
      <c r="U57" s="111">
        <f>IF(IFERROR(INDEX(Přehled_body!$E$3:$ED$130,MATCH(Tabulka!$AI57,Přehled_body!$A$3:$A$130,0),MATCH(Tabulka!U$2,Přehled_body!$E$1:$ED$1,0)),)="",,IF(IFERROR(INDEX(Přehled_body!$E$3:$ED$130,MATCH(Tabulka!$AI57,Přehled_body!$A$3:$A$130,0),MATCH(Tabulka!U$2,Přehled_body!$E$1:$ED$1,0)),)=0,0.00000000001,IFERROR(INDEX(Přehled_body!$E$3:$ED$130,MATCH(Tabulka!$AI57,Přehled_body!$A$3:$A$130,0),MATCH(Tabulka!U$2,Přehled_body!$E$1:$ED$1,0)),)))</f>
        <v>0</v>
      </c>
      <c r="V57" s="111">
        <f>IF(IFERROR(INDEX(Přehled_body!$E$3:$ED$130,MATCH(Tabulka!$AI57,Přehled_body!$A$3:$A$130,0),MATCH(Tabulka!V$2,Přehled_body!$E$1:$ED$1,0)),)="",,IF(IFERROR(INDEX(Přehled_body!$E$3:$ED$130,MATCH(Tabulka!$AI57,Přehled_body!$A$3:$A$130,0),MATCH(Tabulka!V$2,Přehled_body!$E$1:$ED$1,0)),)=0,0.00000000001,IFERROR(INDEX(Přehled_body!$E$3:$ED$130,MATCH(Tabulka!$AI57,Přehled_body!$A$3:$A$130,0),MATCH(Tabulka!V$2,Přehled_body!$E$1:$ED$1,0)),)))</f>
        <v>0</v>
      </c>
      <c r="W57" s="111">
        <f>IF(IFERROR(INDEX(Přehled_body!$E$3:$ED$130,MATCH(Tabulka!$AI57,Přehled_body!$A$3:$A$130,0),MATCH(Tabulka!W$2,Přehled_body!$E$1:$ED$1,0)),)="",,IF(IFERROR(INDEX(Přehled_body!$E$3:$ED$130,MATCH(Tabulka!$AI57,Přehled_body!$A$3:$A$130,0),MATCH(Tabulka!W$2,Přehled_body!$E$1:$ED$1,0)),)=0,0.00000000001,IFERROR(INDEX(Přehled_body!$E$3:$ED$130,MATCH(Tabulka!$AI57,Přehled_body!$A$3:$A$130,0),MATCH(Tabulka!W$2,Přehled_body!$E$1:$ED$1,0)),)))</f>
        <v>0</v>
      </c>
      <c r="X57" s="111">
        <f>IF(IFERROR(INDEX(Přehled_body!$E$3:$ED$130,MATCH(Tabulka!$AI57,Přehled_body!$A$3:$A$130,0),MATCH(Tabulka!X$2,Přehled_body!$E$1:$ED$1,0)),)="",,IF(IFERROR(INDEX(Přehled_body!$E$3:$ED$130,MATCH(Tabulka!$AI57,Přehled_body!$A$3:$A$130,0),MATCH(Tabulka!X$2,Přehled_body!$E$1:$ED$1,0)),)=0,0.00000000001,IFERROR(INDEX(Přehled_body!$E$3:$ED$130,MATCH(Tabulka!$AI57,Přehled_body!$A$3:$A$130,0),MATCH(Tabulka!X$2,Přehled_body!$E$1:$ED$1,0)),)))</f>
        <v>0</v>
      </c>
      <c r="Y57" s="111">
        <f>IF(IFERROR(INDEX(Přehled_body!$E$3:$ED$130,MATCH(Tabulka!$AI57,Přehled_body!$A$3:$A$130,0),MATCH(Tabulka!Y$2,Přehled_body!$E$1:$ED$1,0)),)="",,IF(IFERROR(INDEX(Přehled_body!$E$3:$ED$130,MATCH(Tabulka!$AI57,Přehled_body!$A$3:$A$130,0),MATCH(Tabulka!Y$2,Přehled_body!$E$1:$ED$1,0)),)=0,0.00000000001,IFERROR(INDEX(Přehled_body!$E$3:$ED$130,MATCH(Tabulka!$AI57,Přehled_body!$A$3:$A$130,0),MATCH(Tabulka!Y$2,Přehled_body!$E$1:$ED$1,0)),)))</f>
        <v>0</v>
      </c>
      <c r="Z57" s="111">
        <f>IF(IFERROR(INDEX(Přehled_body!$E$3:$ED$130,MATCH(Tabulka!$AI57,Přehled_body!$A$3:$A$130,0),MATCH(Tabulka!Z$2,Přehled_body!$E$1:$ED$1,0)),)="",,IF(IFERROR(INDEX(Přehled_body!$E$3:$ED$130,MATCH(Tabulka!$AI57,Přehled_body!$A$3:$A$130,0),MATCH(Tabulka!Z$2,Přehled_body!$E$1:$ED$1,0)),)=0,0.00000000001,IFERROR(INDEX(Přehled_body!$E$3:$ED$130,MATCH(Tabulka!$AI57,Přehled_body!$A$3:$A$130,0),MATCH(Tabulka!Z$2,Přehled_body!$E$1:$ED$1,0)),)))</f>
        <v>0</v>
      </c>
      <c r="AA57" s="111">
        <f>IF(IFERROR(INDEX(Přehled_body!$E$3:$ED$130,MATCH(Tabulka!$AI57,Přehled_body!$A$3:$A$130,0),MATCH(Tabulka!AA$2,Přehled_body!$E$1:$ED$1,0)),)="",,IF(IFERROR(INDEX(Přehled_body!$E$3:$ED$130,MATCH(Tabulka!$AI57,Přehled_body!$A$3:$A$130,0),MATCH(Tabulka!AA$2,Přehled_body!$E$1:$ED$1,0)),)=0,0.00000000001,IFERROR(INDEX(Přehled_body!$E$3:$ED$130,MATCH(Tabulka!$AI57,Přehled_body!$A$3:$A$130,0),MATCH(Tabulka!AA$2,Přehled_body!$E$1:$ED$1,0)),)))</f>
        <v>0</v>
      </c>
      <c r="AB57" s="111">
        <f>IF(IFERROR(INDEX(Přehled_body!$E$3:$ED$130,MATCH(Tabulka!$AI57,Přehled_body!$A$3:$A$130,0),MATCH(Tabulka!AB$2,Přehled_body!$E$1:$ED$1,0)),)="",,IF(IFERROR(INDEX(Přehled_body!$E$3:$ED$130,MATCH(Tabulka!$AI57,Přehled_body!$A$3:$A$130,0),MATCH(Tabulka!AB$2,Přehled_body!$E$1:$ED$1,0)),)=0,0.00000000001,IFERROR(INDEX(Přehled_body!$E$3:$ED$130,MATCH(Tabulka!$AI57,Přehled_body!$A$3:$A$130,0),MATCH(Tabulka!AB$2,Přehled_body!$E$1:$ED$1,0)),)))</f>
        <v>0</v>
      </c>
      <c r="AC57" s="111">
        <f>IF(IFERROR(INDEX(Přehled_body!$E$3:$ED$130,MATCH(Tabulka!$AI57,Přehled_body!$A$3:$A$130,0),MATCH(Tabulka!AC$2,Přehled_body!$E$1:$ED$1,0)),)="",,IF(IFERROR(INDEX(Přehled_body!$E$3:$ED$130,MATCH(Tabulka!$AI57,Přehled_body!$A$3:$A$130,0),MATCH(Tabulka!AC$2,Přehled_body!$E$1:$ED$1,0)),)=0,0.00000000001,IFERROR(INDEX(Přehled_body!$E$3:$ED$130,MATCH(Tabulka!$AI57,Přehled_body!$A$3:$A$130,0),MATCH(Tabulka!AC$2,Přehled_body!$E$1:$ED$1,0)),)))</f>
        <v>0</v>
      </c>
      <c r="AD57" s="111">
        <f>IF(IFERROR(INDEX(Přehled_body!$E$3:$ED$130,MATCH(Tabulka!$AI57,Přehled_body!$A$3:$A$130,0),MATCH(Tabulka!AD$2,Přehled_body!$E$1:$ED$1,0)),)="",,IF(IFERROR(INDEX(Přehled_body!$E$3:$ED$130,MATCH(Tabulka!$AI57,Přehled_body!$A$3:$A$130,0),MATCH(Tabulka!AD$2,Přehled_body!$E$1:$ED$1,0)),)=0,0.00000000001,IFERROR(INDEX(Přehled_body!$E$3:$ED$130,MATCH(Tabulka!$AI57,Přehled_body!$A$3:$A$130,0),MATCH(Tabulka!AD$2,Přehled_body!$E$1:$ED$1,0)),)))</f>
        <v>0</v>
      </c>
      <c r="AE57" s="74">
        <f>IF(SUM($D$54:$AD$58)&lt;1,-90000,SUM(D57:AD57))</f>
        <v>5.00000000002</v>
      </c>
      <c r="AF57" s="72"/>
      <c r="AG57" s="8"/>
      <c r="AI57" t="str">
        <f>CONCATENATE($B$55," ",$B$56,C57)</f>
        <v>Kuba ŠedivýPřehozy</v>
      </c>
    </row>
    <row r="58" spans="1:35" ht="14.4" thickBot="1">
      <c r="A58" s="64"/>
      <c r="B58" s="75"/>
      <c r="C58" s="75" t="s">
        <v>37</v>
      </c>
      <c r="D58" s="139">
        <f>IF(IFERROR(INDEX(Přehled_body!$E$3:$ED$130,MATCH(Tabulka!$AI58,Přehled_body!$A$3:$A$130,0),MATCH(Tabulka!D$2,Přehled_body!$E$1:$ED$1,0)),)="",,IF(IFERROR(INDEX(Přehled_body!$E$3:$ED$130,MATCH(Tabulka!$AI58,Přehled_body!$A$3:$A$130,0),MATCH(Tabulka!D$2,Přehled_body!$E$1:$ED$1,0)),)=0,0.00000000001,IFERROR(INDEX(Přehled_body!$E$3:$ED$130,MATCH(Tabulka!$AI58,Přehled_body!$A$3:$A$130,0),MATCH(Tabulka!D$2,Přehled_body!$E$1:$ED$1,0)),)))</f>
        <v>0</v>
      </c>
      <c r="E58" s="139">
        <f>IF(IFERROR(INDEX(Přehled_body!$E$3:$ED$130,MATCH(Tabulka!$AI58,Přehled_body!$A$3:$A$130,0),MATCH(Tabulka!E$2,Přehled_body!$E$1:$ED$1,0)),)="",,IF(IFERROR(INDEX(Přehled_body!$E$3:$ED$130,MATCH(Tabulka!$AI58,Přehled_body!$A$3:$A$130,0),MATCH(Tabulka!E$2,Přehled_body!$E$1:$ED$1,0)),)=0,0.00000000001,IFERROR(INDEX(Přehled_body!$E$3:$ED$130,MATCH(Tabulka!$AI58,Přehled_body!$A$3:$A$130,0),MATCH(Tabulka!E$2,Přehled_body!$E$1:$ED$1,0)),)))</f>
        <v>5</v>
      </c>
      <c r="F58" s="139">
        <f>IF(IFERROR(INDEX(Přehled_body!$E$3:$ED$130,MATCH(Tabulka!$AI58,Přehled_body!$A$3:$A$130,0),MATCH(Tabulka!F$2,Přehled_body!$E$1:$ED$1,0)),)="",,IF(IFERROR(INDEX(Přehled_body!$E$3:$ED$130,MATCH(Tabulka!$AI58,Přehled_body!$A$3:$A$130,0),MATCH(Tabulka!F$2,Přehled_body!$E$1:$ED$1,0)),)=0,0.00000000001,IFERROR(INDEX(Přehled_body!$E$3:$ED$130,MATCH(Tabulka!$AI58,Přehled_body!$A$3:$A$130,0),MATCH(Tabulka!F$2,Přehled_body!$E$1:$ED$1,0)),)))</f>
        <v>0</v>
      </c>
      <c r="G58" s="139">
        <f>IF(IFERROR(INDEX(Přehled_body!$E$3:$ED$130,MATCH(Tabulka!$AI58,Přehled_body!$A$3:$A$130,0),MATCH(Tabulka!G$2,Přehled_body!$E$1:$ED$1,0)),)="",,IF(IFERROR(INDEX(Přehled_body!$E$3:$ED$130,MATCH(Tabulka!$AI58,Přehled_body!$A$3:$A$130,0),MATCH(Tabulka!G$2,Přehled_body!$E$1:$ED$1,0)),)=0,0.00000000001,IFERROR(INDEX(Přehled_body!$E$3:$ED$130,MATCH(Tabulka!$AI58,Přehled_body!$A$3:$A$130,0),MATCH(Tabulka!G$2,Přehled_body!$E$1:$ED$1,0)),)))</f>
        <v>5</v>
      </c>
      <c r="H58" s="139">
        <f>IF(IFERROR(INDEX(Přehled_body!$E$3:$ED$130,MATCH(Tabulka!$AI58,Přehled_body!$A$3:$A$130,0),MATCH(Tabulka!H$2,Přehled_body!$E$1:$ED$1,0)),)="",,IF(IFERROR(INDEX(Přehled_body!$E$3:$ED$130,MATCH(Tabulka!$AI58,Přehled_body!$A$3:$A$130,0),MATCH(Tabulka!H$2,Přehled_body!$E$1:$ED$1,0)),)=0,0.00000000001,IFERROR(INDEX(Přehled_body!$E$3:$ED$130,MATCH(Tabulka!$AI58,Přehled_body!$A$3:$A$130,0),MATCH(Tabulka!H$2,Přehled_body!$E$1:$ED$1,0)),)))</f>
        <v>0</v>
      </c>
      <c r="I58" s="139">
        <f>IF(IFERROR(INDEX(Přehled_body!$E$3:$ED$130,MATCH(Tabulka!$AI58,Přehled_body!$A$3:$A$130,0),MATCH(Tabulka!I$2,Přehled_body!$E$1:$ED$1,0)),)="",,IF(IFERROR(INDEX(Přehled_body!$E$3:$ED$130,MATCH(Tabulka!$AI58,Přehled_body!$A$3:$A$130,0),MATCH(Tabulka!I$2,Přehled_body!$E$1:$ED$1,0)),)=0,0.00000000001,IFERROR(INDEX(Přehled_body!$E$3:$ED$130,MATCH(Tabulka!$AI58,Přehled_body!$A$3:$A$130,0),MATCH(Tabulka!I$2,Přehled_body!$E$1:$ED$1,0)),)))</f>
        <v>0</v>
      </c>
      <c r="J58" s="139">
        <f>IF(IFERROR(INDEX(Přehled_body!$E$3:$ED$130,MATCH(Tabulka!$AI58,Přehled_body!$A$3:$A$130,0),MATCH(Tabulka!J$2,Přehled_body!$E$1:$ED$1,0)),)="",,IF(IFERROR(INDEX(Přehled_body!$E$3:$ED$130,MATCH(Tabulka!$AI58,Přehled_body!$A$3:$A$130,0),MATCH(Tabulka!J$2,Přehled_body!$E$1:$ED$1,0)),)=0,0.00000000001,IFERROR(INDEX(Přehled_body!$E$3:$ED$130,MATCH(Tabulka!$AI58,Přehled_body!$A$3:$A$130,0),MATCH(Tabulka!J$2,Přehled_body!$E$1:$ED$1,0)),)))</f>
        <v>0</v>
      </c>
      <c r="K58" s="139">
        <f>IF(IFERROR(INDEX(Přehled_body!$E$3:$ED$130,MATCH(Tabulka!$AI58,Přehled_body!$A$3:$A$130,0),MATCH(Tabulka!K$2,Přehled_body!$E$1:$ED$1,0)),)="",,IF(IFERROR(INDEX(Přehled_body!$E$3:$ED$130,MATCH(Tabulka!$AI58,Přehled_body!$A$3:$A$130,0),MATCH(Tabulka!K$2,Přehled_body!$E$1:$ED$1,0)),)=0,0.00000000001,IFERROR(INDEX(Přehled_body!$E$3:$ED$130,MATCH(Tabulka!$AI58,Přehled_body!$A$3:$A$130,0),MATCH(Tabulka!K$2,Přehled_body!$E$1:$ED$1,0)),)))</f>
        <v>0</v>
      </c>
      <c r="L58" s="139">
        <f>IF(IFERROR(INDEX(Přehled_body!$E$3:$ED$130,MATCH(Tabulka!$AI58,Přehled_body!$A$3:$A$130,0),MATCH(Tabulka!L$2,Přehled_body!$E$1:$ED$1,0)),)="",,IF(IFERROR(INDEX(Přehled_body!$E$3:$ED$130,MATCH(Tabulka!$AI58,Přehled_body!$A$3:$A$130,0),MATCH(Tabulka!L$2,Přehled_body!$E$1:$ED$1,0)),)=0,0.00000000001,IFERROR(INDEX(Přehled_body!$E$3:$ED$130,MATCH(Tabulka!$AI58,Přehled_body!$A$3:$A$130,0),MATCH(Tabulka!L$2,Přehled_body!$E$1:$ED$1,0)),)))</f>
        <v>4</v>
      </c>
      <c r="M58" s="139">
        <f>IF(IFERROR(INDEX(Přehled_body!$E$3:$ED$130,MATCH(Tabulka!$AI58,Přehled_body!$A$3:$A$130,0),MATCH(Tabulka!M$2,Přehled_body!$E$1:$ED$1,0)),)="",,IF(IFERROR(INDEX(Přehled_body!$E$3:$ED$130,MATCH(Tabulka!$AI58,Přehled_body!$A$3:$A$130,0),MATCH(Tabulka!M$2,Přehled_body!$E$1:$ED$1,0)),)=0,0.00000000001,IFERROR(INDEX(Přehled_body!$E$3:$ED$130,MATCH(Tabulka!$AI58,Přehled_body!$A$3:$A$130,0),MATCH(Tabulka!M$2,Přehled_body!$E$1:$ED$1,0)),)))</f>
        <v>4</v>
      </c>
      <c r="N58" s="139">
        <f>IF(IFERROR(INDEX(Přehled_body!$E$3:$ED$130,MATCH(Tabulka!$AI58,Přehled_body!$A$3:$A$130,0),MATCH(Tabulka!N$2,Přehled_body!$E$1:$ED$1,0)),)="",,IF(IFERROR(INDEX(Přehled_body!$E$3:$ED$130,MATCH(Tabulka!$AI58,Přehled_body!$A$3:$A$130,0),MATCH(Tabulka!N$2,Přehled_body!$E$1:$ED$1,0)),)=0,0.00000000001,IFERROR(INDEX(Přehled_body!$E$3:$ED$130,MATCH(Tabulka!$AI58,Přehled_body!$A$3:$A$130,0),MATCH(Tabulka!N$2,Přehled_body!$E$1:$ED$1,0)),)))</f>
        <v>3</v>
      </c>
      <c r="O58" s="139">
        <f>IF(IFERROR(INDEX(Přehled_body!$E$3:$ED$130,MATCH(Tabulka!$AI58,Přehled_body!$A$3:$A$130,0),MATCH(Tabulka!O$2,Přehled_body!$E$1:$ED$1,0)),)="",,IF(IFERROR(INDEX(Přehled_body!$E$3:$ED$130,MATCH(Tabulka!$AI58,Přehled_body!$A$3:$A$130,0),MATCH(Tabulka!O$2,Přehled_body!$E$1:$ED$1,0)),)=0,0.00000000001,IFERROR(INDEX(Přehled_body!$E$3:$ED$130,MATCH(Tabulka!$AI58,Přehled_body!$A$3:$A$130,0),MATCH(Tabulka!O$2,Přehled_body!$E$1:$ED$1,0)),)))</f>
        <v>0</v>
      </c>
      <c r="P58" s="139">
        <f>IF(IFERROR(INDEX(Přehled_body!$E$3:$ED$130,MATCH(Tabulka!$AI58,Přehled_body!$A$3:$A$130,0),MATCH(Tabulka!P$2,Přehled_body!$E$1:$ED$1,0)),)="",,IF(IFERROR(INDEX(Přehled_body!$E$3:$ED$130,MATCH(Tabulka!$AI58,Přehled_body!$A$3:$A$130,0),MATCH(Tabulka!P$2,Přehled_body!$E$1:$ED$1,0)),)=0,0.00000000001,IFERROR(INDEX(Přehled_body!$E$3:$ED$130,MATCH(Tabulka!$AI58,Přehled_body!$A$3:$A$130,0),MATCH(Tabulka!P$2,Přehled_body!$E$1:$ED$1,0)),)))</f>
        <v>0</v>
      </c>
      <c r="Q58" s="139">
        <f>IF(IFERROR(INDEX(Přehled_body!$E$3:$ED$130,MATCH(Tabulka!$AI58,Přehled_body!$A$3:$A$130,0),MATCH(Tabulka!Q$2,Přehled_body!$E$1:$ED$1,0)),)="",,IF(IFERROR(INDEX(Přehled_body!$E$3:$ED$130,MATCH(Tabulka!$AI58,Přehled_body!$A$3:$A$130,0),MATCH(Tabulka!Q$2,Přehled_body!$E$1:$ED$1,0)),)=0,0.00000000001,IFERROR(INDEX(Přehled_body!$E$3:$ED$130,MATCH(Tabulka!$AI58,Přehled_body!$A$3:$A$130,0),MATCH(Tabulka!Q$2,Přehled_body!$E$1:$ED$1,0)),)))</f>
        <v>0</v>
      </c>
      <c r="R58" s="139">
        <f>IF(IFERROR(INDEX(Přehled_body!$E$3:$ED$130,MATCH(Tabulka!$AI58,Přehled_body!$A$3:$A$130,0),MATCH(Tabulka!R$2,Přehled_body!$E$1:$ED$1,0)),)="",,IF(IFERROR(INDEX(Přehled_body!$E$3:$ED$130,MATCH(Tabulka!$AI58,Přehled_body!$A$3:$A$130,0),MATCH(Tabulka!R$2,Přehled_body!$E$1:$ED$1,0)),)=0,0.00000000001,IFERROR(INDEX(Přehled_body!$E$3:$ED$130,MATCH(Tabulka!$AI58,Přehled_body!$A$3:$A$130,0),MATCH(Tabulka!R$2,Přehled_body!$E$1:$ED$1,0)),)))</f>
        <v>0</v>
      </c>
      <c r="S58" s="139">
        <f>IF(IFERROR(INDEX(Přehled_body!$E$3:$ED$130,MATCH(Tabulka!$AI58,Přehled_body!$A$3:$A$130,0),MATCH(Tabulka!S$2,Přehled_body!$E$1:$ED$1,0)),)="",,IF(IFERROR(INDEX(Přehled_body!$E$3:$ED$130,MATCH(Tabulka!$AI58,Přehled_body!$A$3:$A$130,0),MATCH(Tabulka!S$2,Přehled_body!$E$1:$ED$1,0)),)=0,0.00000000001,IFERROR(INDEX(Přehled_body!$E$3:$ED$130,MATCH(Tabulka!$AI58,Přehled_body!$A$3:$A$130,0),MATCH(Tabulka!S$2,Přehled_body!$E$1:$ED$1,0)),)))</f>
        <v>0</v>
      </c>
      <c r="T58" s="139">
        <f>IF(IFERROR(INDEX(Přehled_body!$E$3:$ED$130,MATCH(Tabulka!$AI58,Přehled_body!$A$3:$A$130,0),MATCH(Tabulka!T$2,Přehled_body!$E$1:$ED$1,0)),)="",,IF(IFERROR(INDEX(Přehled_body!$E$3:$ED$130,MATCH(Tabulka!$AI58,Přehled_body!$A$3:$A$130,0),MATCH(Tabulka!T$2,Přehled_body!$E$1:$ED$1,0)),)=0,0.00000000001,IFERROR(INDEX(Přehled_body!$E$3:$ED$130,MATCH(Tabulka!$AI58,Přehled_body!$A$3:$A$130,0),MATCH(Tabulka!T$2,Přehled_body!$E$1:$ED$1,0)),)))</f>
        <v>0</v>
      </c>
      <c r="U58" s="139">
        <f>IF(IFERROR(INDEX(Přehled_body!$E$3:$ED$130,MATCH(Tabulka!$AI58,Přehled_body!$A$3:$A$130,0),MATCH(Tabulka!U$2,Přehled_body!$E$1:$ED$1,0)),)="",,IF(IFERROR(INDEX(Přehled_body!$E$3:$ED$130,MATCH(Tabulka!$AI58,Přehled_body!$A$3:$A$130,0),MATCH(Tabulka!U$2,Přehled_body!$E$1:$ED$1,0)),)=0,0.00000000001,IFERROR(INDEX(Přehled_body!$E$3:$ED$130,MATCH(Tabulka!$AI58,Přehled_body!$A$3:$A$130,0),MATCH(Tabulka!U$2,Přehled_body!$E$1:$ED$1,0)),)))</f>
        <v>0</v>
      </c>
      <c r="V58" s="139">
        <f>IF(IFERROR(INDEX(Přehled_body!$E$3:$ED$130,MATCH(Tabulka!$AI58,Přehled_body!$A$3:$A$130,0),MATCH(Tabulka!V$2,Přehled_body!$E$1:$ED$1,0)),)="",,IF(IFERROR(INDEX(Přehled_body!$E$3:$ED$130,MATCH(Tabulka!$AI58,Přehled_body!$A$3:$A$130,0),MATCH(Tabulka!V$2,Přehled_body!$E$1:$ED$1,0)),)=0,0.00000000001,IFERROR(INDEX(Přehled_body!$E$3:$ED$130,MATCH(Tabulka!$AI58,Přehled_body!$A$3:$A$130,0),MATCH(Tabulka!V$2,Přehled_body!$E$1:$ED$1,0)),)))</f>
        <v>0</v>
      </c>
      <c r="W58" s="139">
        <f>IF(IFERROR(INDEX(Přehled_body!$E$3:$ED$130,MATCH(Tabulka!$AI58,Přehled_body!$A$3:$A$130,0),MATCH(Tabulka!W$2,Přehled_body!$E$1:$ED$1,0)),)="",,IF(IFERROR(INDEX(Přehled_body!$E$3:$ED$130,MATCH(Tabulka!$AI58,Přehled_body!$A$3:$A$130,0),MATCH(Tabulka!W$2,Přehled_body!$E$1:$ED$1,0)),)=0,0.00000000001,IFERROR(INDEX(Přehled_body!$E$3:$ED$130,MATCH(Tabulka!$AI58,Přehled_body!$A$3:$A$130,0),MATCH(Tabulka!W$2,Přehled_body!$E$1:$ED$1,0)),)))</f>
        <v>0</v>
      </c>
      <c r="X58" s="139">
        <f>IF(IFERROR(INDEX(Přehled_body!$E$3:$ED$130,MATCH(Tabulka!$AI58,Přehled_body!$A$3:$A$130,0),MATCH(Tabulka!X$2,Přehled_body!$E$1:$ED$1,0)),)="",,IF(IFERROR(INDEX(Přehled_body!$E$3:$ED$130,MATCH(Tabulka!$AI58,Přehled_body!$A$3:$A$130,0),MATCH(Tabulka!X$2,Přehled_body!$E$1:$ED$1,0)),)=0,0.00000000001,IFERROR(INDEX(Přehled_body!$E$3:$ED$130,MATCH(Tabulka!$AI58,Přehled_body!$A$3:$A$130,0),MATCH(Tabulka!X$2,Přehled_body!$E$1:$ED$1,0)),)))</f>
        <v>0</v>
      </c>
      <c r="Y58" s="139">
        <f>IF(IFERROR(INDEX(Přehled_body!$E$3:$ED$130,MATCH(Tabulka!$AI58,Přehled_body!$A$3:$A$130,0),MATCH(Tabulka!Y$2,Přehled_body!$E$1:$ED$1,0)),)="",,IF(IFERROR(INDEX(Přehled_body!$E$3:$ED$130,MATCH(Tabulka!$AI58,Přehled_body!$A$3:$A$130,0),MATCH(Tabulka!Y$2,Přehled_body!$E$1:$ED$1,0)),)=0,0.00000000001,IFERROR(INDEX(Přehled_body!$E$3:$ED$130,MATCH(Tabulka!$AI58,Přehled_body!$A$3:$A$130,0),MATCH(Tabulka!Y$2,Přehled_body!$E$1:$ED$1,0)),)))</f>
        <v>0</v>
      </c>
      <c r="Z58" s="139">
        <f>IF(IFERROR(INDEX(Přehled_body!$E$3:$ED$130,MATCH(Tabulka!$AI58,Přehled_body!$A$3:$A$130,0),MATCH(Tabulka!Z$2,Přehled_body!$E$1:$ED$1,0)),)="",,IF(IFERROR(INDEX(Přehled_body!$E$3:$ED$130,MATCH(Tabulka!$AI58,Přehled_body!$A$3:$A$130,0),MATCH(Tabulka!Z$2,Přehled_body!$E$1:$ED$1,0)),)=0,0.00000000001,IFERROR(INDEX(Přehled_body!$E$3:$ED$130,MATCH(Tabulka!$AI58,Přehled_body!$A$3:$A$130,0),MATCH(Tabulka!Z$2,Přehled_body!$E$1:$ED$1,0)),)))</f>
        <v>0</v>
      </c>
      <c r="AA58" s="139">
        <f>IF(IFERROR(INDEX(Přehled_body!$E$3:$ED$130,MATCH(Tabulka!$AI58,Přehled_body!$A$3:$A$130,0),MATCH(Tabulka!AA$2,Přehled_body!$E$1:$ED$1,0)),)="",,IF(IFERROR(INDEX(Přehled_body!$E$3:$ED$130,MATCH(Tabulka!$AI58,Přehled_body!$A$3:$A$130,0),MATCH(Tabulka!AA$2,Přehled_body!$E$1:$ED$1,0)),)=0,0.00000000001,IFERROR(INDEX(Přehled_body!$E$3:$ED$130,MATCH(Tabulka!$AI58,Přehled_body!$A$3:$A$130,0),MATCH(Tabulka!AA$2,Přehled_body!$E$1:$ED$1,0)),)))</f>
        <v>0</v>
      </c>
      <c r="AB58" s="139">
        <f>IF(IFERROR(INDEX(Přehled_body!$E$3:$ED$130,MATCH(Tabulka!$AI58,Přehled_body!$A$3:$A$130,0),MATCH(Tabulka!AB$2,Přehled_body!$E$1:$ED$1,0)),)="",,IF(IFERROR(INDEX(Přehled_body!$E$3:$ED$130,MATCH(Tabulka!$AI58,Přehled_body!$A$3:$A$130,0),MATCH(Tabulka!AB$2,Přehled_body!$E$1:$ED$1,0)),)=0,0.00000000001,IFERROR(INDEX(Přehled_body!$E$3:$ED$130,MATCH(Tabulka!$AI58,Přehled_body!$A$3:$A$130,0),MATCH(Tabulka!AB$2,Přehled_body!$E$1:$ED$1,0)),)))</f>
        <v>0</v>
      </c>
      <c r="AC58" s="139">
        <f>IF(IFERROR(INDEX(Přehled_body!$E$3:$ED$130,MATCH(Tabulka!$AI58,Přehled_body!$A$3:$A$130,0),MATCH(Tabulka!AC$2,Přehled_body!$E$1:$ED$1,0)),)="",,IF(IFERROR(INDEX(Přehled_body!$E$3:$ED$130,MATCH(Tabulka!$AI58,Přehled_body!$A$3:$A$130,0),MATCH(Tabulka!AC$2,Přehled_body!$E$1:$ED$1,0)),)=0,0.00000000001,IFERROR(INDEX(Přehled_body!$E$3:$ED$130,MATCH(Tabulka!$AI58,Přehled_body!$A$3:$A$130,0),MATCH(Tabulka!AC$2,Přehled_body!$E$1:$ED$1,0)),)))</f>
        <v>0</v>
      </c>
      <c r="AD58" s="139">
        <f>IF(IFERROR(INDEX(Přehled_body!$E$3:$ED$130,MATCH(Tabulka!$AI58,Přehled_body!$A$3:$A$130,0),MATCH(Tabulka!AD$2,Přehled_body!$E$1:$ED$1,0)),)="",,IF(IFERROR(INDEX(Přehled_body!$E$3:$ED$130,MATCH(Tabulka!$AI58,Přehled_body!$A$3:$A$130,0),MATCH(Tabulka!AD$2,Přehled_body!$E$1:$ED$1,0)),)=0,0.00000000001,IFERROR(INDEX(Přehled_body!$E$3:$ED$130,MATCH(Tabulka!$AI58,Přehled_body!$A$3:$A$130,0),MATCH(Tabulka!AD$2,Přehled_body!$E$1:$ED$1,0)),)))</f>
        <v>0</v>
      </c>
      <c r="AE58" s="76">
        <f>IF(SUM($D$54:$AD$58)&lt;1,-90000,SUM(D58:AD58))</f>
        <v>21</v>
      </c>
      <c r="AF58" s="67"/>
      <c r="AG58" s="8"/>
      <c r="AI58" t="str">
        <f>CONCATENATE($B$55," ",$B$56,C58)</f>
        <v>Kuba ŠedivýPoč. kol</v>
      </c>
    </row>
    <row r="59" spans="1:35" ht="14.4" thickTop="1">
      <c r="A59" s="64"/>
      <c r="B59" s="92"/>
      <c r="C59" s="77" t="s">
        <v>23</v>
      </c>
      <c r="D59" s="78">
        <f>IF(IFERROR(INDEX(Přehled_body!$E$3:$ED$130,MATCH(Tabulka!$AI59,Přehled_body!$A$3:$A$130,0),MATCH(Tabulka!D$2,Přehled_body!$E$1:$ED$1,0)),)="",,IF(IFERROR(INDEX(Přehled_body!$E$3:$ED$130,MATCH(Tabulka!$AI59,Přehled_body!$A$3:$A$130,0),MATCH(Tabulka!D$2,Přehled_body!$E$1:$ED$1,0)),)=0,0.00000000001,IFERROR(INDEX(Přehled_body!$E$3:$ED$130,MATCH(Tabulka!$AI59,Přehled_body!$A$3:$A$130,0),MATCH(Tabulka!D$2,Přehled_body!$E$1:$ED$1,0)),)))</f>
        <v>0</v>
      </c>
      <c r="E59" s="79">
        <f>IF(IFERROR(INDEX(Přehled_body!$E$3:$ED$130,MATCH(Tabulka!$AI59,Přehled_body!$A$3:$A$130,0),MATCH(Tabulka!E$2,Přehled_body!$E$1:$ED$1,0)),)="",,IF(IFERROR(INDEX(Přehled_body!$E$3:$ED$130,MATCH(Tabulka!$AI59,Přehled_body!$A$3:$A$130,0),MATCH(Tabulka!E$2,Přehled_body!$E$1:$ED$1,0)),)=0,0.00000000001,IFERROR(INDEX(Přehled_body!$E$3:$ED$130,MATCH(Tabulka!$AI59,Přehled_body!$A$3:$A$130,0),MATCH(Tabulka!E$2,Přehled_body!$E$1:$ED$1,0)),)))</f>
        <v>9.9999999999999994E-12</v>
      </c>
      <c r="F59" s="79">
        <f>IF(IFERROR(INDEX(Přehled_body!$E$3:$ED$130,MATCH(Tabulka!$AI59,Přehled_body!$A$3:$A$130,0),MATCH(Tabulka!F$2,Přehled_body!$E$1:$ED$1,0)),)="",,IF(IFERROR(INDEX(Přehled_body!$E$3:$ED$130,MATCH(Tabulka!$AI59,Přehled_body!$A$3:$A$130,0),MATCH(Tabulka!F$2,Přehled_body!$E$1:$ED$1,0)),)=0,0.00000000001,IFERROR(INDEX(Přehled_body!$E$3:$ED$130,MATCH(Tabulka!$AI59,Přehled_body!$A$3:$A$130,0),MATCH(Tabulka!F$2,Přehled_body!$E$1:$ED$1,0)),)))</f>
        <v>3</v>
      </c>
      <c r="G59" s="79">
        <f>IF(IFERROR(INDEX(Přehled_body!$E$3:$ED$130,MATCH(Tabulka!$AI59,Přehled_body!$A$3:$A$130,0),MATCH(Tabulka!G$2,Přehled_body!$E$1:$ED$1,0)),)="",,IF(IFERROR(INDEX(Přehled_body!$E$3:$ED$130,MATCH(Tabulka!$AI59,Přehled_body!$A$3:$A$130,0),MATCH(Tabulka!G$2,Přehled_body!$E$1:$ED$1,0)),)=0,0.00000000001,IFERROR(INDEX(Přehled_body!$E$3:$ED$130,MATCH(Tabulka!$AI59,Přehled_body!$A$3:$A$130,0),MATCH(Tabulka!G$2,Přehled_body!$E$1:$ED$1,0)),)))</f>
        <v>1</v>
      </c>
      <c r="H59" s="79">
        <f>IF(IFERROR(INDEX(Přehled_body!$E$3:$ED$130,MATCH(Tabulka!$AI59,Přehled_body!$A$3:$A$130,0),MATCH(Tabulka!H$2,Přehled_body!$E$1:$ED$1,0)),)="",,IF(IFERROR(INDEX(Přehled_body!$E$3:$ED$130,MATCH(Tabulka!$AI59,Přehled_body!$A$3:$A$130,0),MATCH(Tabulka!H$2,Přehled_body!$E$1:$ED$1,0)),)=0,0.00000000001,IFERROR(INDEX(Přehled_body!$E$3:$ED$130,MATCH(Tabulka!$AI59,Přehled_body!$A$3:$A$130,0),MATCH(Tabulka!H$2,Přehled_body!$E$1:$ED$1,0)),)))</f>
        <v>1</v>
      </c>
      <c r="I59" s="79">
        <f>IF(IFERROR(INDEX(Přehled_body!$E$3:$ED$130,MATCH(Tabulka!$AI59,Přehled_body!$A$3:$A$130,0),MATCH(Tabulka!I$2,Přehled_body!$E$1:$ED$1,0)),)="",,IF(IFERROR(INDEX(Přehled_body!$E$3:$ED$130,MATCH(Tabulka!$AI59,Přehled_body!$A$3:$A$130,0),MATCH(Tabulka!I$2,Přehled_body!$E$1:$ED$1,0)),)=0,0.00000000001,IFERROR(INDEX(Přehled_body!$E$3:$ED$130,MATCH(Tabulka!$AI59,Přehled_body!$A$3:$A$130,0),MATCH(Tabulka!I$2,Přehled_body!$E$1:$ED$1,0)),)))</f>
        <v>9.9999999999999994E-12</v>
      </c>
      <c r="J59" s="79">
        <f>IF(IFERROR(INDEX(Přehled_body!$E$3:$ED$130,MATCH(Tabulka!$AI59,Přehled_body!$A$3:$A$130,0),MATCH(Tabulka!J$2,Přehled_body!$E$1:$ED$1,0)),)="",,IF(IFERROR(INDEX(Přehled_body!$E$3:$ED$130,MATCH(Tabulka!$AI59,Přehled_body!$A$3:$A$130,0),MATCH(Tabulka!J$2,Přehled_body!$E$1:$ED$1,0)),)=0,0.00000000001,IFERROR(INDEX(Přehled_body!$E$3:$ED$130,MATCH(Tabulka!$AI59,Přehled_body!$A$3:$A$130,0),MATCH(Tabulka!J$2,Přehled_body!$E$1:$ED$1,0)),)))</f>
        <v>1</v>
      </c>
      <c r="K59" s="79">
        <f>IF(IFERROR(INDEX(Přehled_body!$E$3:$ED$130,MATCH(Tabulka!$AI59,Přehled_body!$A$3:$A$130,0),MATCH(Tabulka!K$2,Přehled_body!$E$1:$ED$1,0)),)="",,IF(IFERROR(INDEX(Přehled_body!$E$3:$ED$130,MATCH(Tabulka!$AI59,Přehled_body!$A$3:$A$130,0),MATCH(Tabulka!K$2,Přehled_body!$E$1:$ED$1,0)),)=0,0.00000000001,IFERROR(INDEX(Přehled_body!$E$3:$ED$130,MATCH(Tabulka!$AI59,Přehled_body!$A$3:$A$130,0),MATCH(Tabulka!K$2,Přehled_body!$E$1:$ED$1,0)),)))</f>
        <v>9.9999999999999994E-12</v>
      </c>
      <c r="L59" s="79">
        <f>IF(IFERROR(INDEX(Přehled_body!$E$3:$ED$130,MATCH(Tabulka!$AI59,Přehled_body!$A$3:$A$130,0),MATCH(Tabulka!L$2,Přehled_body!$E$1:$ED$1,0)),)="",,IF(IFERROR(INDEX(Přehled_body!$E$3:$ED$130,MATCH(Tabulka!$AI59,Přehled_body!$A$3:$A$130,0),MATCH(Tabulka!L$2,Přehled_body!$E$1:$ED$1,0)),)=0,0.00000000001,IFERROR(INDEX(Přehled_body!$E$3:$ED$130,MATCH(Tabulka!$AI59,Přehled_body!$A$3:$A$130,0),MATCH(Tabulka!L$2,Přehled_body!$E$1:$ED$1,0)),)))</f>
        <v>0</v>
      </c>
      <c r="M59" s="79">
        <f>IF(IFERROR(INDEX(Přehled_body!$E$3:$ED$130,MATCH(Tabulka!$AI59,Přehled_body!$A$3:$A$130,0),MATCH(Tabulka!M$2,Přehled_body!$E$1:$ED$1,0)),)="",,IF(IFERROR(INDEX(Přehled_body!$E$3:$ED$130,MATCH(Tabulka!$AI59,Přehled_body!$A$3:$A$130,0),MATCH(Tabulka!M$2,Přehled_body!$E$1:$ED$1,0)),)=0,0.00000000001,IFERROR(INDEX(Přehled_body!$E$3:$ED$130,MATCH(Tabulka!$AI59,Přehled_body!$A$3:$A$130,0),MATCH(Tabulka!M$2,Přehled_body!$E$1:$ED$1,0)),)))</f>
        <v>2</v>
      </c>
      <c r="N59" s="79">
        <f>IF(IFERROR(INDEX(Přehled_body!$E$3:$ED$130,MATCH(Tabulka!$AI59,Přehled_body!$A$3:$A$130,0),MATCH(Tabulka!N$2,Přehled_body!$E$1:$ED$1,0)),)="",,IF(IFERROR(INDEX(Přehled_body!$E$3:$ED$130,MATCH(Tabulka!$AI59,Přehled_body!$A$3:$A$130,0),MATCH(Tabulka!N$2,Přehled_body!$E$1:$ED$1,0)),)=0,0.00000000001,IFERROR(INDEX(Přehled_body!$E$3:$ED$130,MATCH(Tabulka!$AI59,Přehled_body!$A$3:$A$130,0),MATCH(Tabulka!N$2,Přehled_body!$E$1:$ED$1,0)),)))</f>
        <v>9.9999999999999994E-12</v>
      </c>
      <c r="O59" s="79">
        <f>IF(IFERROR(INDEX(Přehled_body!$E$3:$ED$130,MATCH(Tabulka!$AI59,Přehled_body!$A$3:$A$130,0),MATCH(Tabulka!O$2,Přehled_body!$E$1:$ED$1,0)),)="",,IF(IFERROR(INDEX(Přehled_body!$E$3:$ED$130,MATCH(Tabulka!$AI59,Přehled_body!$A$3:$A$130,0),MATCH(Tabulka!O$2,Přehled_body!$E$1:$ED$1,0)),)=0,0.00000000001,IFERROR(INDEX(Přehled_body!$E$3:$ED$130,MATCH(Tabulka!$AI59,Přehled_body!$A$3:$A$130,0),MATCH(Tabulka!O$2,Přehled_body!$E$1:$ED$1,0)),)))</f>
        <v>0</v>
      </c>
      <c r="P59" s="79">
        <f>IF(IFERROR(INDEX(Přehled_body!$E$3:$ED$130,MATCH(Tabulka!$AI59,Přehled_body!$A$3:$A$130,0),MATCH(Tabulka!P$2,Přehled_body!$E$1:$ED$1,0)),)="",,IF(IFERROR(INDEX(Přehled_body!$E$3:$ED$130,MATCH(Tabulka!$AI59,Přehled_body!$A$3:$A$130,0),MATCH(Tabulka!P$2,Přehled_body!$E$1:$ED$1,0)),)=0,0.00000000001,IFERROR(INDEX(Přehled_body!$E$3:$ED$130,MATCH(Tabulka!$AI59,Přehled_body!$A$3:$A$130,0),MATCH(Tabulka!P$2,Přehled_body!$E$1:$ED$1,0)),)))</f>
        <v>0</v>
      </c>
      <c r="Q59" s="79">
        <f>IF(IFERROR(INDEX(Přehled_body!$E$3:$ED$130,MATCH(Tabulka!$AI59,Přehled_body!$A$3:$A$130,0),MATCH(Tabulka!Q$2,Přehled_body!$E$1:$ED$1,0)),)="",,IF(IFERROR(INDEX(Přehled_body!$E$3:$ED$130,MATCH(Tabulka!$AI59,Přehled_body!$A$3:$A$130,0),MATCH(Tabulka!Q$2,Přehled_body!$E$1:$ED$1,0)),)=0,0.00000000001,IFERROR(INDEX(Přehled_body!$E$3:$ED$130,MATCH(Tabulka!$AI59,Přehled_body!$A$3:$A$130,0),MATCH(Tabulka!Q$2,Přehled_body!$E$1:$ED$1,0)),)))</f>
        <v>0</v>
      </c>
      <c r="R59" s="79">
        <f>IF(IFERROR(INDEX(Přehled_body!$E$3:$ED$130,MATCH(Tabulka!$AI59,Přehled_body!$A$3:$A$130,0),MATCH(Tabulka!R$2,Přehled_body!$E$1:$ED$1,0)),)="",,IF(IFERROR(INDEX(Přehled_body!$E$3:$ED$130,MATCH(Tabulka!$AI59,Přehled_body!$A$3:$A$130,0),MATCH(Tabulka!R$2,Přehled_body!$E$1:$ED$1,0)),)=0,0.00000000001,IFERROR(INDEX(Přehled_body!$E$3:$ED$130,MATCH(Tabulka!$AI59,Přehled_body!$A$3:$A$130,0),MATCH(Tabulka!R$2,Přehled_body!$E$1:$ED$1,0)),)))</f>
        <v>0</v>
      </c>
      <c r="S59" s="79">
        <f>IF(IFERROR(INDEX(Přehled_body!$E$3:$ED$130,MATCH(Tabulka!$AI59,Přehled_body!$A$3:$A$130,0),MATCH(Tabulka!S$2,Přehled_body!$E$1:$ED$1,0)),)="",,IF(IFERROR(INDEX(Přehled_body!$E$3:$ED$130,MATCH(Tabulka!$AI59,Přehled_body!$A$3:$A$130,0),MATCH(Tabulka!S$2,Přehled_body!$E$1:$ED$1,0)),)=0,0.00000000001,IFERROR(INDEX(Přehled_body!$E$3:$ED$130,MATCH(Tabulka!$AI59,Přehled_body!$A$3:$A$130,0),MATCH(Tabulka!S$2,Přehled_body!$E$1:$ED$1,0)),)))</f>
        <v>0</v>
      </c>
      <c r="T59" s="79">
        <f>IF(IFERROR(INDEX(Přehled_body!$E$3:$ED$130,MATCH(Tabulka!$AI59,Přehled_body!$A$3:$A$130,0),MATCH(Tabulka!T$2,Přehled_body!$E$1:$ED$1,0)),)="",,IF(IFERROR(INDEX(Přehled_body!$E$3:$ED$130,MATCH(Tabulka!$AI59,Přehled_body!$A$3:$A$130,0),MATCH(Tabulka!T$2,Přehled_body!$E$1:$ED$1,0)),)=0,0.00000000001,IFERROR(INDEX(Přehled_body!$E$3:$ED$130,MATCH(Tabulka!$AI59,Přehled_body!$A$3:$A$130,0),MATCH(Tabulka!T$2,Přehled_body!$E$1:$ED$1,0)),)))</f>
        <v>0</v>
      </c>
      <c r="U59" s="79">
        <f>IF(IFERROR(INDEX(Přehled_body!$E$3:$ED$130,MATCH(Tabulka!$AI59,Přehled_body!$A$3:$A$130,0),MATCH(Tabulka!U$2,Přehled_body!$E$1:$ED$1,0)),)="",,IF(IFERROR(INDEX(Přehled_body!$E$3:$ED$130,MATCH(Tabulka!$AI59,Přehled_body!$A$3:$A$130,0),MATCH(Tabulka!U$2,Přehled_body!$E$1:$ED$1,0)),)=0,0.00000000001,IFERROR(INDEX(Přehled_body!$E$3:$ED$130,MATCH(Tabulka!$AI59,Přehled_body!$A$3:$A$130,0),MATCH(Tabulka!U$2,Přehled_body!$E$1:$ED$1,0)),)))</f>
        <v>0</v>
      </c>
      <c r="V59" s="79">
        <f>IF(IFERROR(INDEX(Přehled_body!$E$3:$ED$130,MATCH(Tabulka!$AI59,Přehled_body!$A$3:$A$130,0),MATCH(Tabulka!V$2,Přehled_body!$E$1:$ED$1,0)),)="",,IF(IFERROR(INDEX(Přehled_body!$E$3:$ED$130,MATCH(Tabulka!$AI59,Přehled_body!$A$3:$A$130,0),MATCH(Tabulka!V$2,Přehled_body!$E$1:$ED$1,0)),)=0,0.00000000001,IFERROR(INDEX(Přehled_body!$E$3:$ED$130,MATCH(Tabulka!$AI59,Přehled_body!$A$3:$A$130,0),MATCH(Tabulka!V$2,Přehled_body!$E$1:$ED$1,0)),)))</f>
        <v>0</v>
      </c>
      <c r="W59" s="79">
        <f>IF(IFERROR(INDEX(Přehled_body!$E$3:$ED$130,MATCH(Tabulka!$AI59,Přehled_body!$A$3:$A$130,0),MATCH(Tabulka!W$2,Přehled_body!$E$1:$ED$1,0)),)="",,IF(IFERROR(INDEX(Přehled_body!$E$3:$ED$130,MATCH(Tabulka!$AI59,Přehled_body!$A$3:$A$130,0),MATCH(Tabulka!W$2,Přehled_body!$E$1:$ED$1,0)),)=0,0.00000000001,IFERROR(INDEX(Přehled_body!$E$3:$ED$130,MATCH(Tabulka!$AI59,Přehled_body!$A$3:$A$130,0),MATCH(Tabulka!W$2,Přehled_body!$E$1:$ED$1,0)),)))</f>
        <v>0</v>
      </c>
      <c r="X59" s="79">
        <f>IF(IFERROR(INDEX(Přehled_body!$E$3:$ED$130,MATCH(Tabulka!$AI59,Přehled_body!$A$3:$A$130,0),MATCH(Tabulka!X$2,Přehled_body!$E$1:$ED$1,0)),)="",,IF(IFERROR(INDEX(Přehled_body!$E$3:$ED$130,MATCH(Tabulka!$AI59,Přehled_body!$A$3:$A$130,0),MATCH(Tabulka!X$2,Přehled_body!$E$1:$ED$1,0)),)=0,0.00000000001,IFERROR(INDEX(Přehled_body!$E$3:$ED$130,MATCH(Tabulka!$AI59,Přehled_body!$A$3:$A$130,0),MATCH(Tabulka!X$2,Přehled_body!$E$1:$ED$1,0)),)))</f>
        <v>0</v>
      </c>
      <c r="Y59" s="79">
        <f>IF(IFERROR(INDEX(Přehled_body!$E$3:$ED$130,MATCH(Tabulka!$AI59,Přehled_body!$A$3:$A$130,0),MATCH(Tabulka!Y$2,Přehled_body!$E$1:$ED$1,0)),)="",,IF(IFERROR(INDEX(Přehled_body!$E$3:$ED$130,MATCH(Tabulka!$AI59,Přehled_body!$A$3:$A$130,0),MATCH(Tabulka!Y$2,Přehled_body!$E$1:$ED$1,0)),)=0,0.00000000001,IFERROR(INDEX(Přehled_body!$E$3:$ED$130,MATCH(Tabulka!$AI59,Přehled_body!$A$3:$A$130,0),MATCH(Tabulka!Y$2,Přehled_body!$E$1:$ED$1,0)),)))</f>
        <v>0</v>
      </c>
      <c r="Z59" s="79">
        <f>IF(IFERROR(INDEX(Přehled_body!$E$3:$ED$130,MATCH(Tabulka!$AI59,Přehled_body!$A$3:$A$130,0),MATCH(Tabulka!Z$2,Přehled_body!$E$1:$ED$1,0)),)="",,IF(IFERROR(INDEX(Přehled_body!$E$3:$ED$130,MATCH(Tabulka!$AI59,Přehled_body!$A$3:$A$130,0),MATCH(Tabulka!Z$2,Přehled_body!$E$1:$ED$1,0)),)=0,0.00000000001,IFERROR(INDEX(Přehled_body!$E$3:$ED$130,MATCH(Tabulka!$AI59,Přehled_body!$A$3:$A$130,0),MATCH(Tabulka!Z$2,Přehled_body!$E$1:$ED$1,0)),)))</f>
        <v>0</v>
      </c>
      <c r="AA59" s="79">
        <f>IF(IFERROR(INDEX(Přehled_body!$E$3:$ED$130,MATCH(Tabulka!$AI59,Přehled_body!$A$3:$A$130,0),MATCH(Tabulka!AA$2,Přehled_body!$E$1:$ED$1,0)),)="",,IF(IFERROR(INDEX(Přehled_body!$E$3:$ED$130,MATCH(Tabulka!$AI59,Přehled_body!$A$3:$A$130,0),MATCH(Tabulka!AA$2,Přehled_body!$E$1:$ED$1,0)),)=0,0.00000000001,IFERROR(INDEX(Přehled_body!$E$3:$ED$130,MATCH(Tabulka!$AI59,Přehled_body!$A$3:$A$130,0),MATCH(Tabulka!AA$2,Přehled_body!$E$1:$ED$1,0)),)))</f>
        <v>0</v>
      </c>
      <c r="AB59" s="79">
        <f>IF(IFERROR(INDEX(Přehled_body!$E$3:$ED$130,MATCH(Tabulka!$AI59,Přehled_body!$A$3:$A$130,0),MATCH(Tabulka!AB$2,Přehled_body!$E$1:$ED$1,0)),)="",,IF(IFERROR(INDEX(Přehled_body!$E$3:$ED$130,MATCH(Tabulka!$AI59,Přehled_body!$A$3:$A$130,0),MATCH(Tabulka!AB$2,Přehled_body!$E$1:$ED$1,0)),)=0,0.00000000001,IFERROR(INDEX(Přehled_body!$E$3:$ED$130,MATCH(Tabulka!$AI59,Přehled_body!$A$3:$A$130,0),MATCH(Tabulka!AB$2,Přehled_body!$E$1:$ED$1,0)),)))</f>
        <v>0</v>
      </c>
      <c r="AC59" s="79">
        <f>IF(IFERROR(INDEX(Přehled_body!$E$3:$ED$130,MATCH(Tabulka!$AI59,Přehled_body!$A$3:$A$130,0),MATCH(Tabulka!AC$2,Přehled_body!$E$1:$ED$1,0)),)="",,IF(IFERROR(INDEX(Přehled_body!$E$3:$ED$130,MATCH(Tabulka!$AI59,Přehled_body!$A$3:$A$130,0),MATCH(Tabulka!AC$2,Přehled_body!$E$1:$ED$1,0)),)=0,0.00000000001,IFERROR(INDEX(Přehled_body!$E$3:$ED$130,MATCH(Tabulka!$AI59,Přehled_body!$A$3:$A$130,0),MATCH(Tabulka!AC$2,Přehled_body!$E$1:$ED$1,0)),)))</f>
        <v>0</v>
      </c>
      <c r="AD59" s="79">
        <f>IF(IFERROR(INDEX(Přehled_body!$E$3:$ED$130,MATCH(Tabulka!$AI59,Přehled_body!$A$3:$A$130,0),MATCH(Tabulka!AD$2,Přehled_body!$E$1:$ED$1,0)),)="",,IF(IFERROR(INDEX(Přehled_body!$E$3:$ED$130,MATCH(Tabulka!$AI59,Přehled_body!$A$3:$A$130,0),MATCH(Tabulka!AD$2,Přehled_body!$E$1:$ED$1,0)),)=0,0.00000000001,IFERROR(INDEX(Přehled_body!$E$3:$ED$130,MATCH(Tabulka!$AI59,Přehled_body!$A$3:$A$130,0),MATCH(Tabulka!AD$2,Přehled_body!$E$1:$ED$1,0)),)))</f>
        <v>0</v>
      </c>
      <c r="AE59" s="80">
        <f>IF(SUM($D$59:$AD$63)&lt;1,-90000,SUM(D59:AD59))</f>
        <v>8.0000000000399982</v>
      </c>
      <c r="AF59" s="72"/>
      <c r="AG59" s="8"/>
      <c r="AI59" t="str">
        <f>CONCATENATE($B$60," ",$B$61,C59)</f>
        <v>Standa RothVýhry</v>
      </c>
    </row>
    <row r="60" spans="1:35" ht="13.8">
      <c r="A60" s="64" t="str">
        <f>CONCATENATE(B60," ",B61)</f>
        <v>Standa Roth</v>
      </c>
      <c r="B60" s="91" t="s">
        <v>18</v>
      </c>
      <c r="C60" s="82" t="s">
        <v>24</v>
      </c>
      <c r="D60" s="83">
        <f>IF(IFERROR(INDEX(Přehled_body!$E$3:$ED$130,MATCH(Tabulka!$AI60,Přehled_body!$A$3:$A$130,0),MATCH(Tabulka!D$2,Přehled_body!$E$1:$ED$1,0)),)="",,IF(IFERROR(INDEX(Přehled_body!$E$3:$ED$130,MATCH(Tabulka!$AI60,Přehled_body!$A$3:$A$130,0),MATCH(Tabulka!D$2,Přehled_body!$E$1:$ED$1,0)),)=0,0.00000000001,IFERROR(INDEX(Přehled_body!$E$3:$ED$130,MATCH(Tabulka!$AI60,Přehled_body!$A$3:$A$130,0),MATCH(Tabulka!D$2,Přehled_body!$E$1:$ED$1,0)),)))</f>
        <v>0</v>
      </c>
      <c r="E60" s="84">
        <f>IF(IFERROR(INDEX(Přehled_body!$E$3:$ED$130,MATCH(Tabulka!$AI60,Přehled_body!$A$3:$A$130,0),MATCH(Tabulka!E$2,Přehled_body!$E$1:$ED$1,0)),)="",,IF(IFERROR(INDEX(Přehled_body!$E$3:$ED$130,MATCH(Tabulka!$AI60,Přehled_body!$A$3:$A$130,0),MATCH(Tabulka!E$2,Přehled_body!$E$1:$ED$1,0)),)=0,0.00000000001,IFERROR(INDEX(Přehled_body!$E$3:$ED$130,MATCH(Tabulka!$AI60,Přehled_body!$A$3:$A$130,0),MATCH(Tabulka!E$2,Přehled_body!$E$1:$ED$1,0)),)))</f>
        <v>2</v>
      </c>
      <c r="F60" s="84">
        <f>IF(IFERROR(INDEX(Přehled_body!$E$3:$ED$130,MATCH(Tabulka!$AI60,Přehled_body!$A$3:$A$130,0),MATCH(Tabulka!F$2,Přehled_body!$E$1:$ED$1,0)),)="",,IF(IFERROR(INDEX(Přehled_body!$E$3:$ED$130,MATCH(Tabulka!$AI60,Přehled_body!$A$3:$A$130,0),MATCH(Tabulka!F$2,Přehled_body!$E$1:$ED$1,0)),)=0,0.00000000001,IFERROR(INDEX(Přehled_body!$E$3:$ED$130,MATCH(Tabulka!$AI60,Přehled_body!$A$3:$A$130,0),MATCH(Tabulka!F$2,Přehled_body!$E$1:$ED$1,0)),)))</f>
        <v>1</v>
      </c>
      <c r="G60" s="84">
        <f>IF(IFERROR(INDEX(Přehled_body!$E$3:$ED$130,MATCH(Tabulka!$AI60,Přehled_body!$A$3:$A$130,0),MATCH(Tabulka!G$2,Přehled_body!$E$1:$ED$1,0)),)="",,IF(IFERROR(INDEX(Přehled_body!$E$3:$ED$130,MATCH(Tabulka!$AI60,Přehled_body!$A$3:$A$130,0),MATCH(Tabulka!G$2,Přehled_body!$E$1:$ED$1,0)),)=0,0.00000000001,IFERROR(INDEX(Přehled_body!$E$3:$ED$130,MATCH(Tabulka!$AI60,Přehled_body!$A$3:$A$130,0),MATCH(Tabulka!G$2,Přehled_body!$E$1:$ED$1,0)),)))</f>
        <v>9.9999999999999994E-12</v>
      </c>
      <c r="H60" s="84">
        <f>IF(IFERROR(INDEX(Přehled_body!$E$3:$ED$130,MATCH(Tabulka!$AI60,Přehled_body!$A$3:$A$130,0),MATCH(Tabulka!H$2,Přehled_body!$E$1:$ED$1,0)),)="",,IF(IFERROR(INDEX(Přehled_body!$E$3:$ED$130,MATCH(Tabulka!$AI60,Přehled_body!$A$3:$A$130,0),MATCH(Tabulka!H$2,Přehled_body!$E$1:$ED$1,0)),)=0,0.00000000001,IFERROR(INDEX(Přehled_body!$E$3:$ED$130,MATCH(Tabulka!$AI60,Přehled_body!$A$3:$A$130,0),MATCH(Tabulka!H$2,Přehled_body!$E$1:$ED$1,0)),)))</f>
        <v>9.9999999999999994E-12</v>
      </c>
      <c r="I60" s="84">
        <f>IF(IFERROR(INDEX(Přehled_body!$E$3:$ED$130,MATCH(Tabulka!$AI60,Přehled_body!$A$3:$A$130,0),MATCH(Tabulka!I$2,Přehled_body!$E$1:$ED$1,0)),)="",,IF(IFERROR(INDEX(Přehled_body!$E$3:$ED$130,MATCH(Tabulka!$AI60,Přehled_body!$A$3:$A$130,0),MATCH(Tabulka!I$2,Přehled_body!$E$1:$ED$1,0)),)=0,0.00000000001,IFERROR(INDEX(Přehled_body!$E$3:$ED$130,MATCH(Tabulka!$AI60,Přehled_body!$A$3:$A$130,0),MATCH(Tabulka!I$2,Přehled_body!$E$1:$ED$1,0)),)))</f>
        <v>9.9999999999999994E-12</v>
      </c>
      <c r="J60" s="84">
        <f>IF(IFERROR(INDEX(Přehled_body!$E$3:$ED$130,MATCH(Tabulka!$AI60,Přehled_body!$A$3:$A$130,0),MATCH(Tabulka!J$2,Přehled_body!$E$1:$ED$1,0)),)="",,IF(IFERROR(INDEX(Přehled_body!$E$3:$ED$130,MATCH(Tabulka!$AI60,Přehled_body!$A$3:$A$130,0),MATCH(Tabulka!J$2,Přehled_body!$E$1:$ED$1,0)),)=0,0.00000000001,IFERROR(INDEX(Přehled_body!$E$3:$ED$130,MATCH(Tabulka!$AI60,Přehled_body!$A$3:$A$130,0),MATCH(Tabulka!J$2,Přehled_body!$E$1:$ED$1,0)),)))</f>
        <v>1</v>
      </c>
      <c r="K60" s="84">
        <f>IF(IFERROR(INDEX(Přehled_body!$E$3:$ED$130,MATCH(Tabulka!$AI60,Přehled_body!$A$3:$A$130,0),MATCH(Tabulka!K$2,Přehled_body!$E$1:$ED$1,0)),)="",,IF(IFERROR(INDEX(Přehled_body!$E$3:$ED$130,MATCH(Tabulka!$AI60,Přehled_body!$A$3:$A$130,0),MATCH(Tabulka!K$2,Přehled_body!$E$1:$ED$1,0)),)=0,0.00000000001,IFERROR(INDEX(Přehled_body!$E$3:$ED$130,MATCH(Tabulka!$AI60,Přehled_body!$A$3:$A$130,0),MATCH(Tabulka!K$2,Přehled_body!$E$1:$ED$1,0)),)))</f>
        <v>1</v>
      </c>
      <c r="L60" s="84">
        <f>IF(IFERROR(INDEX(Přehled_body!$E$3:$ED$130,MATCH(Tabulka!$AI60,Přehled_body!$A$3:$A$130,0),MATCH(Tabulka!L$2,Přehled_body!$E$1:$ED$1,0)),)="",,IF(IFERROR(INDEX(Přehled_body!$E$3:$ED$130,MATCH(Tabulka!$AI60,Přehled_body!$A$3:$A$130,0),MATCH(Tabulka!L$2,Přehled_body!$E$1:$ED$1,0)),)=0,0.00000000001,IFERROR(INDEX(Přehled_body!$E$3:$ED$130,MATCH(Tabulka!$AI60,Přehled_body!$A$3:$A$130,0),MATCH(Tabulka!L$2,Přehled_body!$E$1:$ED$1,0)),)))</f>
        <v>0</v>
      </c>
      <c r="M60" s="84">
        <f>IF(IFERROR(INDEX(Přehled_body!$E$3:$ED$130,MATCH(Tabulka!$AI60,Přehled_body!$A$3:$A$130,0),MATCH(Tabulka!M$2,Přehled_body!$E$1:$ED$1,0)),)="",,IF(IFERROR(INDEX(Přehled_body!$E$3:$ED$130,MATCH(Tabulka!$AI60,Přehled_body!$A$3:$A$130,0),MATCH(Tabulka!M$2,Přehled_body!$E$1:$ED$1,0)),)=0,0.00000000001,IFERROR(INDEX(Přehled_body!$E$3:$ED$130,MATCH(Tabulka!$AI60,Přehled_body!$A$3:$A$130,0),MATCH(Tabulka!M$2,Přehled_body!$E$1:$ED$1,0)),)))</f>
        <v>1</v>
      </c>
      <c r="N60" s="84">
        <f>IF(IFERROR(INDEX(Přehled_body!$E$3:$ED$130,MATCH(Tabulka!$AI60,Přehled_body!$A$3:$A$130,0),MATCH(Tabulka!N$2,Přehled_body!$E$1:$ED$1,0)),)="",,IF(IFERROR(INDEX(Přehled_body!$E$3:$ED$130,MATCH(Tabulka!$AI60,Přehled_body!$A$3:$A$130,0),MATCH(Tabulka!N$2,Přehled_body!$E$1:$ED$1,0)),)=0,0.00000000001,IFERROR(INDEX(Přehled_body!$E$3:$ED$130,MATCH(Tabulka!$AI60,Přehled_body!$A$3:$A$130,0),MATCH(Tabulka!N$2,Přehled_body!$E$1:$ED$1,0)),)))</f>
        <v>2</v>
      </c>
      <c r="O60" s="84">
        <f>IF(IFERROR(INDEX(Přehled_body!$E$3:$ED$130,MATCH(Tabulka!$AI60,Přehled_body!$A$3:$A$130,0),MATCH(Tabulka!O$2,Přehled_body!$E$1:$ED$1,0)),)="",,IF(IFERROR(INDEX(Přehled_body!$E$3:$ED$130,MATCH(Tabulka!$AI60,Přehled_body!$A$3:$A$130,0),MATCH(Tabulka!O$2,Přehled_body!$E$1:$ED$1,0)),)=0,0.00000000001,IFERROR(INDEX(Přehled_body!$E$3:$ED$130,MATCH(Tabulka!$AI60,Přehled_body!$A$3:$A$130,0),MATCH(Tabulka!O$2,Přehled_body!$E$1:$ED$1,0)),)))</f>
        <v>0</v>
      </c>
      <c r="P60" s="84">
        <f>IF(IFERROR(INDEX(Přehled_body!$E$3:$ED$130,MATCH(Tabulka!$AI60,Přehled_body!$A$3:$A$130,0),MATCH(Tabulka!P$2,Přehled_body!$E$1:$ED$1,0)),)="",,IF(IFERROR(INDEX(Přehled_body!$E$3:$ED$130,MATCH(Tabulka!$AI60,Přehled_body!$A$3:$A$130,0),MATCH(Tabulka!P$2,Přehled_body!$E$1:$ED$1,0)),)=0,0.00000000001,IFERROR(INDEX(Přehled_body!$E$3:$ED$130,MATCH(Tabulka!$AI60,Přehled_body!$A$3:$A$130,0),MATCH(Tabulka!P$2,Přehled_body!$E$1:$ED$1,0)),)))</f>
        <v>0</v>
      </c>
      <c r="Q60" s="84">
        <f>IF(IFERROR(INDEX(Přehled_body!$E$3:$ED$130,MATCH(Tabulka!$AI60,Přehled_body!$A$3:$A$130,0),MATCH(Tabulka!Q$2,Přehled_body!$E$1:$ED$1,0)),)="",,IF(IFERROR(INDEX(Přehled_body!$E$3:$ED$130,MATCH(Tabulka!$AI60,Přehled_body!$A$3:$A$130,0),MATCH(Tabulka!Q$2,Přehled_body!$E$1:$ED$1,0)),)=0,0.00000000001,IFERROR(INDEX(Přehled_body!$E$3:$ED$130,MATCH(Tabulka!$AI60,Přehled_body!$A$3:$A$130,0),MATCH(Tabulka!Q$2,Přehled_body!$E$1:$ED$1,0)),)))</f>
        <v>0</v>
      </c>
      <c r="R60" s="84">
        <f>IF(IFERROR(INDEX(Přehled_body!$E$3:$ED$130,MATCH(Tabulka!$AI60,Přehled_body!$A$3:$A$130,0),MATCH(Tabulka!R$2,Přehled_body!$E$1:$ED$1,0)),)="",,IF(IFERROR(INDEX(Přehled_body!$E$3:$ED$130,MATCH(Tabulka!$AI60,Přehled_body!$A$3:$A$130,0),MATCH(Tabulka!R$2,Přehled_body!$E$1:$ED$1,0)),)=0,0.00000000001,IFERROR(INDEX(Přehled_body!$E$3:$ED$130,MATCH(Tabulka!$AI60,Přehled_body!$A$3:$A$130,0),MATCH(Tabulka!R$2,Přehled_body!$E$1:$ED$1,0)),)))</f>
        <v>0</v>
      </c>
      <c r="S60" s="84">
        <f>IF(IFERROR(INDEX(Přehled_body!$E$3:$ED$130,MATCH(Tabulka!$AI60,Přehled_body!$A$3:$A$130,0),MATCH(Tabulka!S$2,Přehled_body!$E$1:$ED$1,0)),)="",,IF(IFERROR(INDEX(Přehled_body!$E$3:$ED$130,MATCH(Tabulka!$AI60,Přehled_body!$A$3:$A$130,0),MATCH(Tabulka!S$2,Přehled_body!$E$1:$ED$1,0)),)=0,0.00000000001,IFERROR(INDEX(Přehled_body!$E$3:$ED$130,MATCH(Tabulka!$AI60,Přehled_body!$A$3:$A$130,0),MATCH(Tabulka!S$2,Přehled_body!$E$1:$ED$1,0)),)))</f>
        <v>0</v>
      </c>
      <c r="T60" s="84">
        <f>IF(IFERROR(INDEX(Přehled_body!$E$3:$ED$130,MATCH(Tabulka!$AI60,Přehled_body!$A$3:$A$130,0),MATCH(Tabulka!T$2,Přehled_body!$E$1:$ED$1,0)),)="",,IF(IFERROR(INDEX(Přehled_body!$E$3:$ED$130,MATCH(Tabulka!$AI60,Přehled_body!$A$3:$A$130,0),MATCH(Tabulka!T$2,Přehled_body!$E$1:$ED$1,0)),)=0,0.00000000001,IFERROR(INDEX(Přehled_body!$E$3:$ED$130,MATCH(Tabulka!$AI60,Přehled_body!$A$3:$A$130,0),MATCH(Tabulka!T$2,Přehled_body!$E$1:$ED$1,0)),)))</f>
        <v>0</v>
      </c>
      <c r="U60" s="84">
        <f>IF(IFERROR(INDEX(Přehled_body!$E$3:$ED$130,MATCH(Tabulka!$AI60,Přehled_body!$A$3:$A$130,0),MATCH(Tabulka!U$2,Přehled_body!$E$1:$ED$1,0)),)="",,IF(IFERROR(INDEX(Přehled_body!$E$3:$ED$130,MATCH(Tabulka!$AI60,Přehled_body!$A$3:$A$130,0),MATCH(Tabulka!U$2,Přehled_body!$E$1:$ED$1,0)),)=0,0.00000000001,IFERROR(INDEX(Přehled_body!$E$3:$ED$130,MATCH(Tabulka!$AI60,Přehled_body!$A$3:$A$130,0),MATCH(Tabulka!U$2,Přehled_body!$E$1:$ED$1,0)),)))</f>
        <v>0</v>
      </c>
      <c r="V60" s="84">
        <f>IF(IFERROR(INDEX(Přehled_body!$E$3:$ED$130,MATCH(Tabulka!$AI60,Přehled_body!$A$3:$A$130,0),MATCH(Tabulka!V$2,Přehled_body!$E$1:$ED$1,0)),)="",,IF(IFERROR(INDEX(Přehled_body!$E$3:$ED$130,MATCH(Tabulka!$AI60,Přehled_body!$A$3:$A$130,0),MATCH(Tabulka!V$2,Přehled_body!$E$1:$ED$1,0)),)=0,0.00000000001,IFERROR(INDEX(Přehled_body!$E$3:$ED$130,MATCH(Tabulka!$AI60,Přehled_body!$A$3:$A$130,0),MATCH(Tabulka!V$2,Přehled_body!$E$1:$ED$1,0)),)))</f>
        <v>0</v>
      </c>
      <c r="W60" s="84">
        <f>IF(IFERROR(INDEX(Přehled_body!$E$3:$ED$130,MATCH(Tabulka!$AI60,Přehled_body!$A$3:$A$130,0),MATCH(Tabulka!W$2,Přehled_body!$E$1:$ED$1,0)),)="",,IF(IFERROR(INDEX(Přehled_body!$E$3:$ED$130,MATCH(Tabulka!$AI60,Přehled_body!$A$3:$A$130,0),MATCH(Tabulka!W$2,Přehled_body!$E$1:$ED$1,0)),)=0,0.00000000001,IFERROR(INDEX(Přehled_body!$E$3:$ED$130,MATCH(Tabulka!$AI60,Přehled_body!$A$3:$A$130,0),MATCH(Tabulka!W$2,Přehled_body!$E$1:$ED$1,0)),)))</f>
        <v>0</v>
      </c>
      <c r="X60" s="84">
        <f>IF(IFERROR(INDEX(Přehled_body!$E$3:$ED$130,MATCH(Tabulka!$AI60,Přehled_body!$A$3:$A$130,0),MATCH(Tabulka!X$2,Přehled_body!$E$1:$ED$1,0)),)="",,IF(IFERROR(INDEX(Přehled_body!$E$3:$ED$130,MATCH(Tabulka!$AI60,Přehled_body!$A$3:$A$130,0),MATCH(Tabulka!X$2,Přehled_body!$E$1:$ED$1,0)),)=0,0.00000000001,IFERROR(INDEX(Přehled_body!$E$3:$ED$130,MATCH(Tabulka!$AI60,Přehled_body!$A$3:$A$130,0),MATCH(Tabulka!X$2,Přehled_body!$E$1:$ED$1,0)),)))</f>
        <v>0</v>
      </c>
      <c r="Y60" s="84">
        <f>IF(IFERROR(INDEX(Přehled_body!$E$3:$ED$130,MATCH(Tabulka!$AI60,Přehled_body!$A$3:$A$130,0),MATCH(Tabulka!Y$2,Přehled_body!$E$1:$ED$1,0)),)="",,IF(IFERROR(INDEX(Přehled_body!$E$3:$ED$130,MATCH(Tabulka!$AI60,Přehled_body!$A$3:$A$130,0),MATCH(Tabulka!Y$2,Přehled_body!$E$1:$ED$1,0)),)=0,0.00000000001,IFERROR(INDEX(Přehled_body!$E$3:$ED$130,MATCH(Tabulka!$AI60,Přehled_body!$A$3:$A$130,0),MATCH(Tabulka!Y$2,Přehled_body!$E$1:$ED$1,0)),)))</f>
        <v>0</v>
      </c>
      <c r="Z60" s="84">
        <f>IF(IFERROR(INDEX(Přehled_body!$E$3:$ED$130,MATCH(Tabulka!$AI60,Přehled_body!$A$3:$A$130,0),MATCH(Tabulka!Z$2,Přehled_body!$E$1:$ED$1,0)),)="",,IF(IFERROR(INDEX(Přehled_body!$E$3:$ED$130,MATCH(Tabulka!$AI60,Přehled_body!$A$3:$A$130,0),MATCH(Tabulka!Z$2,Přehled_body!$E$1:$ED$1,0)),)=0,0.00000000001,IFERROR(INDEX(Přehled_body!$E$3:$ED$130,MATCH(Tabulka!$AI60,Přehled_body!$A$3:$A$130,0),MATCH(Tabulka!Z$2,Přehled_body!$E$1:$ED$1,0)),)))</f>
        <v>0</v>
      </c>
      <c r="AA60" s="84">
        <f>IF(IFERROR(INDEX(Přehled_body!$E$3:$ED$130,MATCH(Tabulka!$AI60,Přehled_body!$A$3:$A$130,0),MATCH(Tabulka!AA$2,Přehled_body!$E$1:$ED$1,0)),)="",,IF(IFERROR(INDEX(Přehled_body!$E$3:$ED$130,MATCH(Tabulka!$AI60,Přehled_body!$A$3:$A$130,0),MATCH(Tabulka!AA$2,Přehled_body!$E$1:$ED$1,0)),)=0,0.00000000001,IFERROR(INDEX(Přehled_body!$E$3:$ED$130,MATCH(Tabulka!$AI60,Přehled_body!$A$3:$A$130,0),MATCH(Tabulka!AA$2,Přehled_body!$E$1:$ED$1,0)),)))</f>
        <v>0</v>
      </c>
      <c r="AB60" s="84">
        <f>IF(IFERROR(INDEX(Přehled_body!$E$3:$ED$130,MATCH(Tabulka!$AI60,Přehled_body!$A$3:$A$130,0),MATCH(Tabulka!AB$2,Přehled_body!$E$1:$ED$1,0)),)="",,IF(IFERROR(INDEX(Přehled_body!$E$3:$ED$130,MATCH(Tabulka!$AI60,Přehled_body!$A$3:$A$130,0),MATCH(Tabulka!AB$2,Přehled_body!$E$1:$ED$1,0)),)=0,0.00000000001,IFERROR(INDEX(Přehled_body!$E$3:$ED$130,MATCH(Tabulka!$AI60,Přehled_body!$A$3:$A$130,0),MATCH(Tabulka!AB$2,Přehled_body!$E$1:$ED$1,0)),)))</f>
        <v>0</v>
      </c>
      <c r="AC60" s="84">
        <f>IF(IFERROR(INDEX(Přehled_body!$E$3:$ED$130,MATCH(Tabulka!$AI60,Přehled_body!$A$3:$A$130,0),MATCH(Tabulka!AC$2,Přehled_body!$E$1:$ED$1,0)),)="",,IF(IFERROR(INDEX(Přehled_body!$E$3:$ED$130,MATCH(Tabulka!$AI60,Přehled_body!$A$3:$A$130,0),MATCH(Tabulka!AC$2,Přehled_body!$E$1:$ED$1,0)),)=0,0.00000000001,IFERROR(INDEX(Přehled_body!$E$3:$ED$130,MATCH(Tabulka!$AI60,Přehled_body!$A$3:$A$130,0),MATCH(Tabulka!AC$2,Přehled_body!$E$1:$ED$1,0)),)))</f>
        <v>0</v>
      </c>
      <c r="AD60" s="84">
        <f>IF(IFERROR(INDEX(Přehled_body!$E$3:$ED$130,MATCH(Tabulka!$AI60,Přehled_body!$A$3:$A$130,0),MATCH(Tabulka!AD$2,Přehled_body!$E$1:$ED$1,0)),)="",,IF(IFERROR(INDEX(Přehled_body!$E$3:$ED$130,MATCH(Tabulka!$AI60,Přehled_body!$A$3:$A$130,0),MATCH(Tabulka!AD$2,Přehled_body!$E$1:$ED$1,0)),)=0,0.00000000001,IFERROR(INDEX(Přehled_body!$E$3:$ED$130,MATCH(Tabulka!$AI60,Přehled_body!$A$3:$A$130,0),MATCH(Tabulka!AD$2,Přehled_body!$E$1:$ED$1,0)),)))</f>
        <v>0</v>
      </c>
      <c r="AE60" s="85">
        <f>IF(SUM($D$59:$AD$63)&lt;1,-90000,SUM(D60:AD60))</f>
        <v>8.0000000000299991</v>
      </c>
      <c r="AF60" s="140">
        <f>IF(AE63&gt;0.9,SUM(AE59-AE60)+0.00000001,0)</f>
        <v>1.0009999112648984E-8</v>
      </c>
      <c r="AG60" s="8"/>
      <c r="AI60" t="str">
        <f>CONCATENATE($B$60," ",$B$61,C60)</f>
        <v>Standa RothProhry</v>
      </c>
    </row>
    <row r="61" spans="1:35" ht="13.8">
      <c r="A61" s="64" t="str">
        <f>CONCATENATE(B61," ",B60)</f>
        <v>Roth Standa</v>
      </c>
      <c r="B61" s="91" t="s">
        <v>19</v>
      </c>
      <c r="C61" s="82" t="s">
        <v>39</v>
      </c>
      <c r="D61" s="83">
        <f>IF(IFERROR(INDEX(Přehled_body!$E$3:$ED$130,MATCH(Tabulka!$AI61,Přehled_body!$A$3:$A$130,0),MATCH(Tabulka!D$2,Přehled_body!$E$1:$ED$1,0)),)="",,IF(IFERROR(INDEX(Přehled_body!$E$3:$ED$130,MATCH(Tabulka!$AI61,Přehled_body!$A$3:$A$130,0),MATCH(Tabulka!D$2,Přehled_body!$E$1:$ED$1,0)),)=0,0.00000000001,IFERROR(INDEX(Přehled_body!$E$3:$ED$130,MATCH(Tabulka!$AI61,Přehled_body!$A$3:$A$130,0),MATCH(Tabulka!D$2,Přehled_body!$E$1:$ED$1,0)),)))</f>
        <v>0</v>
      </c>
      <c r="E61" s="84">
        <f>IF(IFERROR(INDEX(Přehled_body!$E$3:$ED$130,MATCH(Tabulka!$AI61,Přehled_body!$A$3:$A$130,0),MATCH(Tabulka!E$2,Přehled_body!$E$1:$ED$1,0)),)="",,IF(IFERROR(INDEX(Přehled_body!$E$3:$ED$130,MATCH(Tabulka!$AI61,Přehled_body!$A$3:$A$130,0),MATCH(Tabulka!E$2,Přehled_body!$E$1:$ED$1,0)),)=0,0.00000000001,IFERROR(INDEX(Přehled_body!$E$3:$ED$130,MATCH(Tabulka!$AI61,Přehled_body!$A$3:$A$130,0),MATCH(Tabulka!E$2,Přehled_body!$E$1:$ED$1,0)),)))</f>
        <v>2</v>
      </c>
      <c r="F61" s="84">
        <f>IF(IFERROR(INDEX(Přehled_body!$E$3:$ED$130,MATCH(Tabulka!$AI61,Přehled_body!$A$3:$A$130,0),MATCH(Tabulka!F$2,Přehled_body!$E$1:$ED$1,0)),)="",,IF(IFERROR(INDEX(Přehled_body!$E$3:$ED$130,MATCH(Tabulka!$AI61,Přehled_body!$A$3:$A$130,0),MATCH(Tabulka!F$2,Přehled_body!$E$1:$ED$1,0)),)=0,0.00000000001,IFERROR(INDEX(Přehled_body!$E$3:$ED$130,MATCH(Tabulka!$AI61,Přehled_body!$A$3:$A$130,0),MATCH(Tabulka!F$2,Přehled_body!$E$1:$ED$1,0)),)))</f>
        <v>1</v>
      </c>
      <c r="G61" s="84">
        <f>IF(IFERROR(INDEX(Přehled_body!$E$3:$ED$130,MATCH(Tabulka!$AI61,Přehled_body!$A$3:$A$130,0),MATCH(Tabulka!G$2,Přehled_body!$E$1:$ED$1,0)),)="",,IF(IFERROR(INDEX(Přehled_body!$E$3:$ED$130,MATCH(Tabulka!$AI61,Přehled_body!$A$3:$A$130,0),MATCH(Tabulka!G$2,Přehled_body!$E$1:$ED$1,0)),)=0,0.00000000001,IFERROR(INDEX(Přehled_body!$E$3:$ED$130,MATCH(Tabulka!$AI61,Přehled_body!$A$3:$A$130,0),MATCH(Tabulka!G$2,Přehled_body!$E$1:$ED$1,0)),)))</f>
        <v>9.9999999999999994E-12</v>
      </c>
      <c r="H61" s="84">
        <f>IF(IFERROR(INDEX(Přehled_body!$E$3:$ED$130,MATCH(Tabulka!$AI61,Přehled_body!$A$3:$A$130,0),MATCH(Tabulka!H$2,Přehled_body!$E$1:$ED$1,0)),)="",,IF(IFERROR(INDEX(Přehled_body!$E$3:$ED$130,MATCH(Tabulka!$AI61,Přehled_body!$A$3:$A$130,0),MATCH(Tabulka!H$2,Přehled_body!$E$1:$ED$1,0)),)=0,0.00000000001,IFERROR(INDEX(Přehled_body!$E$3:$ED$130,MATCH(Tabulka!$AI61,Přehled_body!$A$3:$A$130,0),MATCH(Tabulka!H$2,Přehled_body!$E$1:$ED$1,0)),)))</f>
        <v>9.9999999999999994E-12</v>
      </c>
      <c r="I61" s="84">
        <f>IF(IFERROR(INDEX(Přehled_body!$E$3:$ED$130,MATCH(Tabulka!$AI61,Přehled_body!$A$3:$A$130,0),MATCH(Tabulka!I$2,Přehled_body!$E$1:$ED$1,0)),)="",,IF(IFERROR(INDEX(Přehled_body!$E$3:$ED$130,MATCH(Tabulka!$AI61,Přehled_body!$A$3:$A$130,0),MATCH(Tabulka!I$2,Přehled_body!$E$1:$ED$1,0)),)=0,0.00000000001,IFERROR(INDEX(Přehled_body!$E$3:$ED$130,MATCH(Tabulka!$AI61,Přehled_body!$A$3:$A$130,0),MATCH(Tabulka!I$2,Přehled_body!$E$1:$ED$1,0)),)))</f>
        <v>9.9999999999999994E-12</v>
      </c>
      <c r="J61" s="84">
        <f>IF(IFERROR(INDEX(Přehled_body!$E$3:$ED$130,MATCH(Tabulka!$AI61,Přehled_body!$A$3:$A$130,0),MATCH(Tabulka!J$2,Přehled_body!$E$1:$ED$1,0)),)="",,IF(IFERROR(INDEX(Přehled_body!$E$3:$ED$130,MATCH(Tabulka!$AI61,Přehled_body!$A$3:$A$130,0),MATCH(Tabulka!J$2,Přehled_body!$E$1:$ED$1,0)),)=0,0.00000000001,IFERROR(INDEX(Přehled_body!$E$3:$ED$130,MATCH(Tabulka!$AI61,Přehled_body!$A$3:$A$130,0),MATCH(Tabulka!J$2,Přehled_body!$E$1:$ED$1,0)),)))</f>
        <v>1</v>
      </c>
      <c r="K61" s="84">
        <f>IF(IFERROR(INDEX(Přehled_body!$E$3:$ED$130,MATCH(Tabulka!$AI61,Přehled_body!$A$3:$A$130,0),MATCH(Tabulka!K$2,Přehled_body!$E$1:$ED$1,0)),)="",,IF(IFERROR(INDEX(Přehled_body!$E$3:$ED$130,MATCH(Tabulka!$AI61,Přehled_body!$A$3:$A$130,0),MATCH(Tabulka!K$2,Přehled_body!$E$1:$ED$1,0)),)=0,0.00000000001,IFERROR(INDEX(Přehled_body!$E$3:$ED$130,MATCH(Tabulka!$AI61,Přehled_body!$A$3:$A$130,0),MATCH(Tabulka!K$2,Přehled_body!$E$1:$ED$1,0)),)))</f>
        <v>2</v>
      </c>
      <c r="L61" s="84">
        <f>IF(IFERROR(INDEX(Přehled_body!$E$3:$ED$130,MATCH(Tabulka!$AI61,Přehled_body!$A$3:$A$130,0),MATCH(Tabulka!L$2,Přehled_body!$E$1:$ED$1,0)),)="",,IF(IFERROR(INDEX(Přehled_body!$E$3:$ED$130,MATCH(Tabulka!$AI61,Přehled_body!$A$3:$A$130,0),MATCH(Tabulka!L$2,Přehled_body!$E$1:$ED$1,0)),)=0,0.00000000001,IFERROR(INDEX(Přehled_body!$E$3:$ED$130,MATCH(Tabulka!$AI61,Přehled_body!$A$3:$A$130,0),MATCH(Tabulka!L$2,Přehled_body!$E$1:$ED$1,0)),)))</f>
        <v>0</v>
      </c>
      <c r="M61" s="84">
        <f>IF(IFERROR(INDEX(Přehled_body!$E$3:$ED$130,MATCH(Tabulka!$AI61,Přehled_body!$A$3:$A$130,0),MATCH(Tabulka!M$2,Přehled_body!$E$1:$ED$1,0)),)="",,IF(IFERROR(INDEX(Přehled_body!$E$3:$ED$130,MATCH(Tabulka!$AI61,Přehled_body!$A$3:$A$130,0),MATCH(Tabulka!M$2,Přehled_body!$E$1:$ED$1,0)),)=0,0.00000000001,IFERROR(INDEX(Přehled_body!$E$3:$ED$130,MATCH(Tabulka!$AI61,Přehled_body!$A$3:$A$130,0),MATCH(Tabulka!M$2,Přehled_body!$E$1:$ED$1,0)),)))</f>
        <v>2</v>
      </c>
      <c r="N61" s="84">
        <f>IF(IFERROR(INDEX(Přehled_body!$E$3:$ED$130,MATCH(Tabulka!$AI61,Přehled_body!$A$3:$A$130,0),MATCH(Tabulka!N$2,Přehled_body!$E$1:$ED$1,0)),)="",,IF(IFERROR(INDEX(Přehled_body!$E$3:$ED$130,MATCH(Tabulka!$AI61,Přehled_body!$A$3:$A$130,0),MATCH(Tabulka!N$2,Přehled_body!$E$1:$ED$1,0)),)=0,0.00000000001,IFERROR(INDEX(Přehled_body!$E$3:$ED$130,MATCH(Tabulka!$AI61,Přehled_body!$A$3:$A$130,0),MATCH(Tabulka!N$2,Přehled_body!$E$1:$ED$1,0)),)))</f>
        <v>2</v>
      </c>
      <c r="O61" s="84">
        <f>IF(IFERROR(INDEX(Přehled_body!$E$3:$ED$130,MATCH(Tabulka!$AI61,Přehled_body!$A$3:$A$130,0),MATCH(Tabulka!O$2,Přehled_body!$E$1:$ED$1,0)),)="",,IF(IFERROR(INDEX(Přehled_body!$E$3:$ED$130,MATCH(Tabulka!$AI61,Přehled_body!$A$3:$A$130,0),MATCH(Tabulka!O$2,Přehled_body!$E$1:$ED$1,0)),)=0,0.00000000001,IFERROR(INDEX(Přehled_body!$E$3:$ED$130,MATCH(Tabulka!$AI61,Přehled_body!$A$3:$A$130,0),MATCH(Tabulka!O$2,Přehled_body!$E$1:$ED$1,0)),)))</f>
        <v>0</v>
      </c>
      <c r="P61" s="84">
        <f>IF(IFERROR(INDEX(Přehled_body!$E$3:$ED$130,MATCH(Tabulka!$AI61,Přehled_body!$A$3:$A$130,0),MATCH(Tabulka!P$2,Přehled_body!$E$1:$ED$1,0)),)="",,IF(IFERROR(INDEX(Přehled_body!$E$3:$ED$130,MATCH(Tabulka!$AI61,Přehled_body!$A$3:$A$130,0),MATCH(Tabulka!P$2,Přehled_body!$E$1:$ED$1,0)),)=0,0.00000000001,IFERROR(INDEX(Přehled_body!$E$3:$ED$130,MATCH(Tabulka!$AI61,Přehled_body!$A$3:$A$130,0),MATCH(Tabulka!P$2,Přehled_body!$E$1:$ED$1,0)),)))</f>
        <v>0</v>
      </c>
      <c r="Q61" s="84">
        <f>IF(IFERROR(INDEX(Přehled_body!$E$3:$ED$130,MATCH(Tabulka!$AI61,Přehled_body!$A$3:$A$130,0),MATCH(Tabulka!Q$2,Přehled_body!$E$1:$ED$1,0)),)="",,IF(IFERROR(INDEX(Přehled_body!$E$3:$ED$130,MATCH(Tabulka!$AI61,Přehled_body!$A$3:$A$130,0),MATCH(Tabulka!Q$2,Přehled_body!$E$1:$ED$1,0)),)=0,0.00000000001,IFERROR(INDEX(Přehled_body!$E$3:$ED$130,MATCH(Tabulka!$AI61,Přehled_body!$A$3:$A$130,0),MATCH(Tabulka!Q$2,Přehled_body!$E$1:$ED$1,0)),)))</f>
        <v>0</v>
      </c>
      <c r="R61" s="84">
        <f>IF(IFERROR(INDEX(Přehled_body!$E$3:$ED$130,MATCH(Tabulka!$AI61,Přehled_body!$A$3:$A$130,0),MATCH(Tabulka!R$2,Přehled_body!$E$1:$ED$1,0)),)="",,IF(IFERROR(INDEX(Přehled_body!$E$3:$ED$130,MATCH(Tabulka!$AI61,Přehled_body!$A$3:$A$130,0),MATCH(Tabulka!R$2,Přehled_body!$E$1:$ED$1,0)),)=0,0.00000000001,IFERROR(INDEX(Přehled_body!$E$3:$ED$130,MATCH(Tabulka!$AI61,Přehled_body!$A$3:$A$130,0),MATCH(Tabulka!R$2,Přehled_body!$E$1:$ED$1,0)),)))</f>
        <v>0</v>
      </c>
      <c r="S61" s="84">
        <f>IF(IFERROR(INDEX(Přehled_body!$E$3:$ED$130,MATCH(Tabulka!$AI61,Přehled_body!$A$3:$A$130,0),MATCH(Tabulka!S$2,Přehled_body!$E$1:$ED$1,0)),)="",,IF(IFERROR(INDEX(Přehled_body!$E$3:$ED$130,MATCH(Tabulka!$AI61,Přehled_body!$A$3:$A$130,0),MATCH(Tabulka!S$2,Přehled_body!$E$1:$ED$1,0)),)=0,0.00000000001,IFERROR(INDEX(Přehled_body!$E$3:$ED$130,MATCH(Tabulka!$AI61,Přehled_body!$A$3:$A$130,0),MATCH(Tabulka!S$2,Přehled_body!$E$1:$ED$1,0)),)))</f>
        <v>0</v>
      </c>
      <c r="T61" s="84">
        <f>IF(IFERROR(INDEX(Přehled_body!$E$3:$ED$130,MATCH(Tabulka!$AI61,Přehled_body!$A$3:$A$130,0),MATCH(Tabulka!T$2,Přehled_body!$E$1:$ED$1,0)),)="",,IF(IFERROR(INDEX(Přehled_body!$E$3:$ED$130,MATCH(Tabulka!$AI61,Přehled_body!$A$3:$A$130,0),MATCH(Tabulka!T$2,Přehled_body!$E$1:$ED$1,0)),)=0,0.00000000001,IFERROR(INDEX(Přehled_body!$E$3:$ED$130,MATCH(Tabulka!$AI61,Přehled_body!$A$3:$A$130,0),MATCH(Tabulka!T$2,Přehled_body!$E$1:$ED$1,0)),)))</f>
        <v>0</v>
      </c>
      <c r="U61" s="84">
        <f>IF(IFERROR(INDEX(Přehled_body!$E$3:$ED$130,MATCH(Tabulka!$AI61,Přehled_body!$A$3:$A$130,0),MATCH(Tabulka!U$2,Přehled_body!$E$1:$ED$1,0)),)="",,IF(IFERROR(INDEX(Přehled_body!$E$3:$ED$130,MATCH(Tabulka!$AI61,Přehled_body!$A$3:$A$130,0),MATCH(Tabulka!U$2,Přehled_body!$E$1:$ED$1,0)),)=0,0.00000000001,IFERROR(INDEX(Přehled_body!$E$3:$ED$130,MATCH(Tabulka!$AI61,Přehled_body!$A$3:$A$130,0),MATCH(Tabulka!U$2,Přehled_body!$E$1:$ED$1,0)),)))</f>
        <v>0</v>
      </c>
      <c r="V61" s="84">
        <f>IF(IFERROR(INDEX(Přehled_body!$E$3:$ED$130,MATCH(Tabulka!$AI61,Přehled_body!$A$3:$A$130,0),MATCH(Tabulka!V$2,Přehled_body!$E$1:$ED$1,0)),)="",,IF(IFERROR(INDEX(Přehled_body!$E$3:$ED$130,MATCH(Tabulka!$AI61,Přehled_body!$A$3:$A$130,0),MATCH(Tabulka!V$2,Přehled_body!$E$1:$ED$1,0)),)=0,0.00000000001,IFERROR(INDEX(Přehled_body!$E$3:$ED$130,MATCH(Tabulka!$AI61,Přehled_body!$A$3:$A$130,0),MATCH(Tabulka!V$2,Přehled_body!$E$1:$ED$1,0)),)))</f>
        <v>0</v>
      </c>
      <c r="W61" s="84">
        <f>IF(IFERROR(INDEX(Přehled_body!$E$3:$ED$130,MATCH(Tabulka!$AI61,Přehled_body!$A$3:$A$130,0),MATCH(Tabulka!W$2,Přehled_body!$E$1:$ED$1,0)),)="",,IF(IFERROR(INDEX(Přehled_body!$E$3:$ED$130,MATCH(Tabulka!$AI61,Přehled_body!$A$3:$A$130,0),MATCH(Tabulka!W$2,Přehled_body!$E$1:$ED$1,0)),)=0,0.00000000001,IFERROR(INDEX(Přehled_body!$E$3:$ED$130,MATCH(Tabulka!$AI61,Přehled_body!$A$3:$A$130,0),MATCH(Tabulka!W$2,Přehled_body!$E$1:$ED$1,0)),)))</f>
        <v>0</v>
      </c>
      <c r="X61" s="84">
        <f>IF(IFERROR(INDEX(Přehled_body!$E$3:$ED$130,MATCH(Tabulka!$AI61,Přehled_body!$A$3:$A$130,0),MATCH(Tabulka!X$2,Přehled_body!$E$1:$ED$1,0)),)="",,IF(IFERROR(INDEX(Přehled_body!$E$3:$ED$130,MATCH(Tabulka!$AI61,Přehled_body!$A$3:$A$130,0),MATCH(Tabulka!X$2,Přehled_body!$E$1:$ED$1,0)),)=0,0.00000000001,IFERROR(INDEX(Přehled_body!$E$3:$ED$130,MATCH(Tabulka!$AI61,Přehled_body!$A$3:$A$130,0),MATCH(Tabulka!X$2,Přehled_body!$E$1:$ED$1,0)),)))</f>
        <v>0</v>
      </c>
      <c r="Y61" s="84">
        <f>IF(IFERROR(INDEX(Přehled_body!$E$3:$ED$130,MATCH(Tabulka!$AI61,Přehled_body!$A$3:$A$130,0),MATCH(Tabulka!Y$2,Přehled_body!$E$1:$ED$1,0)),)="",,IF(IFERROR(INDEX(Přehled_body!$E$3:$ED$130,MATCH(Tabulka!$AI61,Přehled_body!$A$3:$A$130,0),MATCH(Tabulka!Y$2,Přehled_body!$E$1:$ED$1,0)),)=0,0.00000000001,IFERROR(INDEX(Přehled_body!$E$3:$ED$130,MATCH(Tabulka!$AI61,Přehled_body!$A$3:$A$130,0),MATCH(Tabulka!Y$2,Přehled_body!$E$1:$ED$1,0)),)))</f>
        <v>0</v>
      </c>
      <c r="Z61" s="84">
        <f>IF(IFERROR(INDEX(Přehled_body!$E$3:$ED$130,MATCH(Tabulka!$AI61,Přehled_body!$A$3:$A$130,0),MATCH(Tabulka!Z$2,Přehled_body!$E$1:$ED$1,0)),)="",,IF(IFERROR(INDEX(Přehled_body!$E$3:$ED$130,MATCH(Tabulka!$AI61,Přehled_body!$A$3:$A$130,0),MATCH(Tabulka!Z$2,Přehled_body!$E$1:$ED$1,0)),)=0,0.00000000001,IFERROR(INDEX(Přehled_body!$E$3:$ED$130,MATCH(Tabulka!$AI61,Přehled_body!$A$3:$A$130,0),MATCH(Tabulka!Z$2,Přehled_body!$E$1:$ED$1,0)),)))</f>
        <v>0</v>
      </c>
      <c r="AA61" s="84">
        <f>IF(IFERROR(INDEX(Přehled_body!$E$3:$ED$130,MATCH(Tabulka!$AI61,Přehled_body!$A$3:$A$130,0),MATCH(Tabulka!AA$2,Přehled_body!$E$1:$ED$1,0)),)="",,IF(IFERROR(INDEX(Přehled_body!$E$3:$ED$130,MATCH(Tabulka!$AI61,Přehled_body!$A$3:$A$130,0),MATCH(Tabulka!AA$2,Přehled_body!$E$1:$ED$1,0)),)=0,0.00000000001,IFERROR(INDEX(Přehled_body!$E$3:$ED$130,MATCH(Tabulka!$AI61,Přehled_body!$A$3:$A$130,0),MATCH(Tabulka!AA$2,Přehled_body!$E$1:$ED$1,0)),)))</f>
        <v>0</v>
      </c>
      <c r="AB61" s="84">
        <f>IF(IFERROR(INDEX(Přehled_body!$E$3:$ED$130,MATCH(Tabulka!$AI61,Přehled_body!$A$3:$A$130,0),MATCH(Tabulka!AB$2,Přehled_body!$E$1:$ED$1,0)),)="",,IF(IFERROR(INDEX(Přehled_body!$E$3:$ED$130,MATCH(Tabulka!$AI61,Přehled_body!$A$3:$A$130,0),MATCH(Tabulka!AB$2,Přehled_body!$E$1:$ED$1,0)),)=0,0.00000000001,IFERROR(INDEX(Přehled_body!$E$3:$ED$130,MATCH(Tabulka!$AI61,Přehled_body!$A$3:$A$130,0),MATCH(Tabulka!AB$2,Přehled_body!$E$1:$ED$1,0)),)))</f>
        <v>0</v>
      </c>
      <c r="AC61" s="84">
        <f>IF(IFERROR(INDEX(Přehled_body!$E$3:$ED$130,MATCH(Tabulka!$AI61,Přehled_body!$A$3:$A$130,0),MATCH(Tabulka!AC$2,Přehled_body!$E$1:$ED$1,0)),)="",,IF(IFERROR(INDEX(Přehled_body!$E$3:$ED$130,MATCH(Tabulka!$AI61,Přehled_body!$A$3:$A$130,0),MATCH(Tabulka!AC$2,Přehled_body!$E$1:$ED$1,0)),)=0,0.00000000001,IFERROR(INDEX(Přehled_body!$E$3:$ED$130,MATCH(Tabulka!$AI61,Přehled_body!$A$3:$A$130,0),MATCH(Tabulka!AC$2,Přehled_body!$E$1:$ED$1,0)),)))</f>
        <v>0</v>
      </c>
      <c r="AD61" s="84">
        <f>IF(IFERROR(INDEX(Přehled_body!$E$3:$ED$130,MATCH(Tabulka!$AI61,Přehled_body!$A$3:$A$130,0),MATCH(Tabulka!AD$2,Přehled_body!$E$1:$ED$1,0)),)="",,IF(IFERROR(INDEX(Přehled_body!$E$3:$ED$130,MATCH(Tabulka!$AI61,Přehled_body!$A$3:$A$130,0),MATCH(Tabulka!AD$2,Přehled_body!$E$1:$ED$1,0)),)=0,0.00000000001,IFERROR(INDEX(Přehled_body!$E$3:$ED$130,MATCH(Tabulka!$AI61,Přehled_body!$A$3:$A$130,0),MATCH(Tabulka!AD$2,Přehled_body!$E$1:$ED$1,0)),)))</f>
        <v>0</v>
      </c>
      <c r="AE61" s="85">
        <f>IF(SUM($D$59:$AD$63)&lt;1,-90000,SUM(D61:AD61))</f>
        <v>10.000000000029999</v>
      </c>
      <c r="AF61" s="72"/>
      <c r="AG61" s="8"/>
      <c r="AI61" t="str">
        <f>CONCATENATE($B$60," ",$B$61,C61)</f>
        <v>Standa RothPlaceno panáků</v>
      </c>
    </row>
    <row r="62" spans="1:35" ht="13.8">
      <c r="A62" s="64"/>
      <c r="B62" s="91"/>
      <c r="C62" s="82" t="s">
        <v>25</v>
      </c>
      <c r="D62" s="83">
        <f>IF(IFERROR(INDEX(Přehled_body!$E$3:$ED$130,MATCH(Tabulka!$AI62,Přehled_body!$A$3:$A$130,0),MATCH(Tabulka!D$2,Přehled_body!$E$1:$ED$1,0)),)="",,IF(IFERROR(INDEX(Přehled_body!$E$3:$ED$130,MATCH(Tabulka!$AI62,Přehled_body!$A$3:$A$130,0),MATCH(Tabulka!D$2,Přehled_body!$E$1:$ED$1,0)),)=0,0.00000000001,IFERROR(INDEX(Přehled_body!$E$3:$ED$130,MATCH(Tabulka!$AI62,Přehled_body!$A$3:$A$130,0),MATCH(Tabulka!D$2,Přehled_body!$E$1:$ED$1,0)),)))</f>
        <v>0</v>
      </c>
      <c r="E62" s="84">
        <f>IF(IFERROR(INDEX(Přehled_body!$E$3:$ED$130,MATCH(Tabulka!$AI62,Přehled_body!$A$3:$A$130,0),MATCH(Tabulka!E$2,Přehled_body!$E$1:$ED$1,0)),)="",,IF(IFERROR(INDEX(Přehled_body!$E$3:$ED$130,MATCH(Tabulka!$AI62,Přehled_body!$A$3:$A$130,0),MATCH(Tabulka!E$2,Přehled_body!$E$1:$ED$1,0)),)=0,0.00000000001,IFERROR(INDEX(Přehled_body!$E$3:$ED$130,MATCH(Tabulka!$AI62,Přehled_body!$A$3:$A$130,0),MATCH(Tabulka!E$2,Přehled_body!$E$1:$ED$1,0)),)))</f>
        <v>9.9999999999999994E-12</v>
      </c>
      <c r="F62" s="84">
        <f>IF(IFERROR(INDEX(Přehled_body!$E$3:$ED$130,MATCH(Tabulka!$AI62,Přehled_body!$A$3:$A$130,0),MATCH(Tabulka!F$2,Přehled_body!$E$1:$ED$1,0)),)="",,IF(IFERROR(INDEX(Přehled_body!$E$3:$ED$130,MATCH(Tabulka!$AI62,Přehled_body!$A$3:$A$130,0),MATCH(Tabulka!F$2,Přehled_body!$E$1:$ED$1,0)),)=0,0.00000000001,IFERROR(INDEX(Přehled_body!$E$3:$ED$130,MATCH(Tabulka!$AI62,Přehled_body!$A$3:$A$130,0),MATCH(Tabulka!F$2,Přehled_body!$E$1:$ED$1,0)),)))</f>
        <v>1</v>
      </c>
      <c r="G62" s="84">
        <f>IF(IFERROR(INDEX(Přehled_body!$E$3:$ED$130,MATCH(Tabulka!$AI62,Přehled_body!$A$3:$A$130,0),MATCH(Tabulka!G$2,Přehled_body!$E$1:$ED$1,0)),)="",,IF(IFERROR(INDEX(Přehled_body!$E$3:$ED$130,MATCH(Tabulka!$AI62,Přehled_body!$A$3:$A$130,0),MATCH(Tabulka!G$2,Přehled_body!$E$1:$ED$1,0)),)=0,0.00000000001,IFERROR(INDEX(Přehled_body!$E$3:$ED$130,MATCH(Tabulka!$AI62,Přehled_body!$A$3:$A$130,0),MATCH(Tabulka!G$2,Přehled_body!$E$1:$ED$1,0)),)))</f>
        <v>1</v>
      </c>
      <c r="H62" s="84">
        <f>IF(IFERROR(INDEX(Přehled_body!$E$3:$ED$130,MATCH(Tabulka!$AI62,Přehled_body!$A$3:$A$130,0),MATCH(Tabulka!H$2,Přehled_body!$E$1:$ED$1,0)),)="",,IF(IFERROR(INDEX(Přehled_body!$E$3:$ED$130,MATCH(Tabulka!$AI62,Přehled_body!$A$3:$A$130,0),MATCH(Tabulka!H$2,Přehled_body!$E$1:$ED$1,0)),)=0,0.00000000001,IFERROR(INDEX(Přehled_body!$E$3:$ED$130,MATCH(Tabulka!$AI62,Přehled_body!$A$3:$A$130,0),MATCH(Tabulka!H$2,Přehled_body!$E$1:$ED$1,0)),)))</f>
        <v>2</v>
      </c>
      <c r="I62" s="84">
        <f>IF(IFERROR(INDEX(Přehled_body!$E$3:$ED$130,MATCH(Tabulka!$AI62,Přehled_body!$A$3:$A$130,0),MATCH(Tabulka!I$2,Přehled_body!$E$1:$ED$1,0)),)="",,IF(IFERROR(INDEX(Přehled_body!$E$3:$ED$130,MATCH(Tabulka!$AI62,Přehled_body!$A$3:$A$130,0),MATCH(Tabulka!I$2,Přehled_body!$E$1:$ED$1,0)),)=0,0.00000000001,IFERROR(INDEX(Přehled_body!$E$3:$ED$130,MATCH(Tabulka!$AI62,Přehled_body!$A$3:$A$130,0),MATCH(Tabulka!I$2,Přehled_body!$E$1:$ED$1,0)),)))</f>
        <v>9.9999999999999994E-12</v>
      </c>
      <c r="J62" s="84">
        <f>IF(IFERROR(INDEX(Přehled_body!$E$3:$ED$130,MATCH(Tabulka!$AI62,Přehled_body!$A$3:$A$130,0),MATCH(Tabulka!J$2,Přehled_body!$E$1:$ED$1,0)),)="",,IF(IFERROR(INDEX(Přehled_body!$E$3:$ED$130,MATCH(Tabulka!$AI62,Přehled_body!$A$3:$A$130,0),MATCH(Tabulka!J$2,Přehled_body!$E$1:$ED$1,0)),)=0,0.00000000001,IFERROR(INDEX(Přehled_body!$E$3:$ED$130,MATCH(Tabulka!$AI62,Přehled_body!$A$3:$A$130,0),MATCH(Tabulka!J$2,Přehled_body!$E$1:$ED$1,0)),)))</f>
        <v>9.9999999999999994E-12</v>
      </c>
      <c r="K62" s="84">
        <f>IF(IFERROR(INDEX(Přehled_body!$E$3:$ED$130,MATCH(Tabulka!$AI62,Přehled_body!$A$3:$A$130,0),MATCH(Tabulka!K$2,Přehled_body!$E$1:$ED$1,0)),)="",,IF(IFERROR(INDEX(Přehled_body!$E$3:$ED$130,MATCH(Tabulka!$AI62,Přehled_body!$A$3:$A$130,0),MATCH(Tabulka!K$2,Přehled_body!$E$1:$ED$1,0)),)=0,0.00000000001,IFERROR(INDEX(Přehled_body!$E$3:$ED$130,MATCH(Tabulka!$AI62,Přehled_body!$A$3:$A$130,0),MATCH(Tabulka!K$2,Přehled_body!$E$1:$ED$1,0)),)))</f>
        <v>9.9999999999999994E-12</v>
      </c>
      <c r="L62" s="84">
        <f>IF(IFERROR(INDEX(Přehled_body!$E$3:$ED$130,MATCH(Tabulka!$AI62,Přehled_body!$A$3:$A$130,0),MATCH(Tabulka!L$2,Přehled_body!$E$1:$ED$1,0)),)="",,IF(IFERROR(INDEX(Přehled_body!$E$3:$ED$130,MATCH(Tabulka!$AI62,Přehled_body!$A$3:$A$130,0),MATCH(Tabulka!L$2,Přehled_body!$E$1:$ED$1,0)),)=0,0.00000000001,IFERROR(INDEX(Přehled_body!$E$3:$ED$130,MATCH(Tabulka!$AI62,Přehled_body!$A$3:$A$130,0),MATCH(Tabulka!L$2,Přehled_body!$E$1:$ED$1,0)),)))</f>
        <v>0</v>
      </c>
      <c r="M62" s="84">
        <f>IF(IFERROR(INDEX(Přehled_body!$E$3:$ED$130,MATCH(Tabulka!$AI62,Přehled_body!$A$3:$A$130,0),MATCH(Tabulka!M$2,Přehled_body!$E$1:$ED$1,0)),)="",,IF(IFERROR(INDEX(Přehled_body!$E$3:$ED$130,MATCH(Tabulka!$AI62,Přehled_body!$A$3:$A$130,0),MATCH(Tabulka!M$2,Přehled_body!$E$1:$ED$1,0)),)=0,0.00000000001,IFERROR(INDEX(Přehled_body!$E$3:$ED$130,MATCH(Tabulka!$AI62,Přehled_body!$A$3:$A$130,0),MATCH(Tabulka!M$2,Přehled_body!$E$1:$ED$1,0)),)))</f>
        <v>9.9999999999999994E-12</v>
      </c>
      <c r="N62" s="84">
        <f>IF(IFERROR(INDEX(Přehled_body!$E$3:$ED$130,MATCH(Tabulka!$AI62,Přehled_body!$A$3:$A$130,0),MATCH(Tabulka!N$2,Přehled_body!$E$1:$ED$1,0)),)="",,IF(IFERROR(INDEX(Přehled_body!$E$3:$ED$130,MATCH(Tabulka!$AI62,Přehled_body!$A$3:$A$130,0),MATCH(Tabulka!N$2,Přehled_body!$E$1:$ED$1,0)),)=0,0.00000000001,IFERROR(INDEX(Přehled_body!$E$3:$ED$130,MATCH(Tabulka!$AI62,Přehled_body!$A$3:$A$130,0),MATCH(Tabulka!N$2,Přehled_body!$E$1:$ED$1,0)),)))</f>
        <v>9.9999999999999994E-12</v>
      </c>
      <c r="O62" s="84">
        <f>IF(IFERROR(INDEX(Přehled_body!$E$3:$ED$130,MATCH(Tabulka!$AI62,Přehled_body!$A$3:$A$130,0),MATCH(Tabulka!O$2,Přehled_body!$E$1:$ED$1,0)),)="",,IF(IFERROR(INDEX(Přehled_body!$E$3:$ED$130,MATCH(Tabulka!$AI62,Přehled_body!$A$3:$A$130,0),MATCH(Tabulka!O$2,Přehled_body!$E$1:$ED$1,0)),)=0,0.00000000001,IFERROR(INDEX(Přehled_body!$E$3:$ED$130,MATCH(Tabulka!$AI62,Přehled_body!$A$3:$A$130,0),MATCH(Tabulka!O$2,Přehled_body!$E$1:$ED$1,0)),)))</f>
        <v>0</v>
      </c>
      <c r="P62" s="84">
        <f>IF(IFERROR(INDEX(Přehled_body!$E$3:$ED$130,MATCH(Tabulka!$AI62,Přehled_body!$A$3:$A$130,0),MATCH(Tabulka!P$2,Přehled_body!$E$1:$ED$1,0)),)="",,IF(IFERROR(INDEX(Přehled_body!$E$3:$ED$130,MATCH(Tabulka!$AI62,Přehled_body!$A$3:$A$130,0),MATCH(Tabulka!P$2,Přehled_body!$E$1:$ED$1,0)),)=0,0.00000000001,IFERROR(INDEX(Přehled_body!$E$3:$ED$130,MATCH(Tabulka!$AI62,Přehled_body!$A$3:$A$130,0),MATCH(Tabulka!P$2,Přehled_body!$E$1:$ED$1,0)),)))</f>
        <v>0</v>
      </c>
      <c r="Q62" s="84">
        <f>IF(IFERROR(INDEX(Přehled_body!$E$3:$ED$130,MATCH(Tabulka!$AI62,Přehled_body!$A$3:$A$130,0),MATCH(Tabulka!Q$2,Přehled_body!$E$1:$ED$1,0)),)="",,IF(IFERROR(INDEX(Přehled_body!$E$3:$ED$130,MATCH(Tabulka!$AI62,Přehled_body!$A$3:$A$130,0),MATCH(Tabulka!Q$2,Přehled_body!$E$1:$ED$1,0)),)=0,0.00000000001,IFERROR(INDEX(Přehled_body!$E$3:$ED$130,MATCH(Tabulka!$AI62,Přehled_body!$A$3:$A$130,0),MATCH(Tabulka!Q$2,Přehled_body!$E$1:$ED$1,0)),)))</f>
        <v>0</v>
      </c>
      <c r="R62" s="84">
        <f>IF(IFERROR(INDEX(Přehled_body!$E$3:$ED$130,MATCH(Tabulka!$AI62,Přehled_body!$A$3:$A$130,0),MATCH(Tabulka!R$2,Přehled_body!$E$1:$ED$1,0)),)="",,IF(IFERROR(INDEX(Přehled_body!$E$3:$ED$130,MATCH(Tabulka!$AI62,Přehled_body!$A$3:$A$130,0),MATCH(Tabulka!R$2,Přehled_body!$E$1:$ED$1,0)),)=0,0.00000000001,IFERROR(INDEX(Přehled_body!$E$3:$ED$130,MATCH(Tabulka!$AI62,Přehled_body!$A$3:$A$130,0),MATCH(Tabulka!R$2,Přehled_body!$E$1:$ED$1,0)),)))</f>
        <v>0</v>
      </c>
      <c r="S62" s="84">
        <f>IF(IFERROR(INDEX(Přehled_body!$E$3:$ED$130,MATCH(Tabulka!$AI62,Přehled_body!$A$3:$A$130,0),MATCH(Tabulka!S$2,Přehled_body!$E$1:$ED$1,0)),)="",,IF(IFERROR(INDEX(Přehled_body!$E$3:$ED$130,MATCH(Tabulka!$AI62,Přehled_body!$A$3:$A$130,0),MATCH(Tabulka!S$2,Přehled_body!$E$1:$ED$1,0)),)=0,0.00000000001,IFERROR(INDEX(Přehled_body!$E$3:$ED$130,MATCH(Tabulka!$AI62,Přehled_body!$A$3:$A$130,0),MATCH(Tabulka!S$2,Přehled_body!$E$1:$ED$1,0)),)))</f>
        <v>0</v>
      </c>
      <c r="T62" s="84">
        <f>IF(IFERROR(INDEX(Přehled_body!$E$3:$ED$130,MATCH(Tabulka!$AI62,Přehled_body!$A$3:$A$130,0),MATCH(Tabulka!T$2,Přehled_body!$E$1:$ED$1,0)),)="",,IF(IFERROR(INDEX(Přehled_body!$E$3:$ED$130,MATCH(Tabulka!$AI62,Přehled_body!$A$3:$A$130,0),MATCH(Tabulka!T$2,Přehled_body!$E$1:$ED$1,0)),)=0,0.00000000001,IFERROR(INDEX(Přehled_body!$E$3:$ED$130,MATCH(Tabulka!$AI62,Přehled_body!$A$3:$A$130,0),MATCH(Tabulka!T$2,Přehled_body!$E$1:$ED$1,0)),)))</f>
        <v>0</v>
      </c>
      <c r="U62" s="84">
        <f>IF(IFERROR(INDEX(Přehled_body!$E$3:$ED$130,MATCH(Tabulka!$AI62,Přehled_body!$A$3:$A$130,0),MATCH(Tabulka!U$2,Přehled_body!$E$1:$ED$1,0)),)="",,IF(IFERROR(INDEX(Přehled_body!$E$3:$ED$130,MATCH(Tabulka!$AI62,Přehled_body!$A$3:$A$130,0),MATCH(Tabulka!U$2,Přehled_body!$E$1:$ED$1,0)),)=0,0.00000000001,IFERROR(INDEX(Přehled_body!$E$3:$ED$130,MATCH(Tabulka!$AI62,Přehled_body!$A$3:$A$130,0),MATCH(Tabulka!U$2,Přehled_body!$E$1:$ED$1,0)),)))</f>
        <v>0</v>
      </c>
      <c r="V62" s="84">
        <f>IF(IFERROR(INDEX(Přehled_body!$E$3:$ED$130,MATCH(Tabulka!$AI62,Přehled_body!$A$3:$A$130,0),MATCH(Tabulka!V$2,Přehled_body!$E$1:$ED$1,0)),)="",,IF(IFERROR(INDEX(Přehled_body!$E$3:$ED$130,MATCH(Tabulka!$AI62,Přehled_body!$A$3:$A$130,0),MATCH(Tabulka!V$2,Přehled_body!$E$1:$ED$1,0)),)=0,0.00000000001,IFERROR(INDEX(Přehled_body!$E$3:$ED$130,MATCH(Tabulka!$AI62,Přehled_body!$A$3:$A$130,0),MATCH(Tabulka!V$2,Přehled_body!$E$1:$ED$1,0)),)))</f>
        <v>0</v>
      </c>
      <c r="W62" s="84">
        <f>IF(IFERROR(INDEX(Přehled_body!$E$3:$ED$130,MATCH(Tabulka!$AI62,Přehled_body!$A$3:$A$130,0),MATCH(Tabulka!W$2,Přehled_body!$E$1:$ED$1,0)),)="",,IF(IFERROR(INDEX(Přehled_body!$E$3:$ED$130,MATCH(Tabulka!$AI62,Přehled_body!$A$3:$A$130,0),MATCH(Tabulka!W$2,Přehled_body!$E$1:$ED$1,0)),)=0,0.00000000001,IFERROR(INDEX(Přehled_body!$E$3:$ED$130,MATCH(Tabulka!$AI62,Přehled_body!$A$3:$A$130,0),MATCH(Tabulka!W$2,Přehled_body!$E$1:$ED$1,0)),)))</f>
        <v>0</v>
      </c>
      <c r="X62" s="84">
        <f>IF(IFERROR(INDEX(Přehled_body!$E$3:$ED$130,MATCH(Tabulka!$AI62,Přehled_body!$A$3:$A$130,0),MATCH(Tabulka!X$2,Přehled_body!$E$1:$ED$1,0)),)="",,IF(IFERROR(INDEX(Přehled_body!$E$3:$ED$130,MATCH(Tabulka!$AI62,Přehled_body!$A$3:$A$130,0),MATCH(Tabulka!X$2,Přehled_body!$E$1:$ED$1,0)),)=0,0.00000000001,IFERROR(INDEX(Přehled_body!$E$3:$ED$130,MATCH(Tabulka!$AI62,Přehled_body!$A$3:$A$130,0),MATCH(Tabulka!X$2,Přehled_body!$E$1:$ED$1,0)),)))</f>
        <v>0</v>
      </c>
      <c r="Y62" s="84">
        <f>IF(IFERROR(INDEX(Přehled_body!$E$3:$ED$130,MATCH(Tabulka!$AI62,Přehled_body!$A$3:$A$130,0),MATCH(Tabulka!Y$2,Přehled_body!$E$1:$ED$1,0)),)="",,IF(IFERROR(INDEX(Přehled_body!$E$3:$ED$130,MATCH(Tabulka!$AI62,Přehled_body!$A$3:$A$130,0),MATCH(Tabulka!Y$2,Přehled_body!$E$1:$ED$1,0)),)=0,0.00000000001,IFERROR(INDEX(Přehled_body!$E$3:$ED$130,MATCH(Tabulka!$AI62,Přehled_body!$A$3:$A$130,0),MATCH(Tabulka!Y$2,Přehled_body!$E$1:$ED$1,0)),)))</f>
        <v>0</v>
      </c>
      <c r="Z62" s="84">
        <f>IF(IFERROR(INDEX(Přehled_body!$E$3:$ED$130,MATCH(Tabulka!$AI62,Přehled_body!$A$3:$A$130,0),MATCH(Tabulka!Z$2,Přehled_body!$E$1:$ED$1,0)),)="",,IF(IFERROR(INDEX(Přehled_body!$E$3:$ED$130,MATCH(Tabulka!$AI62,Přehled_body!$A$3:$A$130,0),MATCH(Tabulka!Z$2,Přehled_body!$E$1:$ED$1,0)),)=0,0.00000000001,IFERROR(INDEX(Přehled_body!$E$3:$ED$130,MATCH(Tabulka!$AI62,Přehled_body!$A$3:$A$130,0),MATCH(Tabulka!Z$2,Přehled_body!$E$1:$ED$1,0)),)))</f>
        <v>0</v>
      </c>
      <c r="AA62" s="84">
        <f>IF(IFERROR(INDEX(Přehled_body!$E$3:$ED$130,MATCH(Tabulka!$AI62,Přehled_body!$A$3:$A$130,0),MATCH(Tabulka!AA$2,Přehled_body!$E$1:$ED$1,0)),)="",,IF(IFERROR(INDEX(Přehled_body!$E$3:$ED$130,MATCH(Tabulka!$AI62,Přehled_body!$A$3:$A$130,0),MATCH(Tabulka!AA$2,Přehled_body!$E$1:$ED$1,0)),)=0,0.00000000001,IFERROR(INDEX(Přehled_body!$E$3:$ED$130,MATCH(Tabulka!$AI62,Přehled_body!$A$3:$A$130,0),MATCH(Tabulka!AA$2,Přehled_body!$E$1:$ED$1,0)),)))</f>
        <v>0</v>
      </c>
      <c r="AB62" s="84">
        <f>IF(IFERROR(INDEX(Přehled_body!$E$3:$ED$130,MATCH(Tabulka!$AI62,Přehled_body!$A$3:$A$130,0),MATCH(Tabulka!AB$2,Přehled_body!$E$1:$ED$1,0)),)="",,IF(IFERROR(INDEX(Přehled_body!$E$3:$ED$130,MATCH(Tabulka!$AI62,Přehled_body!$A$3:$A$130,0),MATCH(Tabulka!AB$2,Přehled_body!$E$1:$ED$1,0)),)=0,0.00000000001,IFERROR(INDEX(Přehled_body!$E$3:$ED$130,MATCH(Tabulka!$AI62,Přehled_body!$A$3:$A$130,0),MATCH(Tabulka!AB$2,Přehled_body!$E$1:$ED$1,0)),)))</f>
        <v>0</v>
      </c>
      <c r="AC62" s="84">
        <f>IF(IFERROR(INDEX(Přehled_body!$E$3:$ED$130,MATCH(Tabulka!$AI62,Přehled_body!$A$3:$A$130,0),MATCH(Tabulka!AC$2,Přehled_body!$E$1:$ED$1,0)),)="",,IF(IFERROR(INDEX(Přehled_body!$E$3:$ED$130,MATCH(Tabulka!$AI62,Přehled_body!$A$3:$A$130,0),MATCH(Tabulka!AC$2,Přehled_body!$E$1:$ED$1,0)),)=0,0.00000000001,IFERROR(INDEX(Přehled_body!$E$3:$ED$130,MATCH(Tabulka!$AI62,Přehled_body!$A$3:$A$130,0),MATCH(Tabulka!AC$2,Přehled_body!$E$1:$ED$1,0)),)))</f>
        <v>0</v>
      </c>
      <c r="AD62" s="84">
        <f>IF(IFERROR(INDEX(Přehled_body!$E$3:$ED$130,MATCH(Tabulka!$AI62,Přehled_body!$A$3:$A$130,0),MATCH(Tabulka!AD$2,Přehled_body!$E$1:$ED$1,0)),)="",,IF(IFERROR(INDEX(Přehled_body!$E$3:$ED$130,MATCH(Tabulka!$AI62,Přehled_body!$A$3:$A$130,0),MATCH(Tabulka!AD$2,Přehled_body!$E$1:$ED$1,0)),)=0,0.00000000001,IFERROR(INDEX(Přehled_body!$E$3:$ED$130,MATCH(Tabulka!$AI62,Přehled_body!$A$3:$A$130,0),MATCH(Tabulka!AD$2,Přehled_body!$E$1:$ED$1,0)),)))</f>
        <v>0</v>
      </c>
      <c r="AE62" s="85">
        <f>IF(SUM($D$59:$AD$63)&lt;1,-90000,SUM(D62:AD62))</f>
        <v>4.00000000006</v>
      </c>
      <c r="AF62" s="72"/>
      <c r="AG62" s="8"/>
      <c r="AI62" t="str">
        <f>CONCATENATE($B$60," ",$B$61,C62)</f>
        <v>Standa RothPřehozy</v>
      </c>
    </row>
    <row r="63" spans="1:35" ht="14.4" thickBot="1">
      <c r="A63" s="64"/>
      <c r="B63" s="93"/>
      <c r="C63" s="86" t="s">
        <v>37</v>
      </c>
      <c r="D63" s="87">
        <f>IF(IFERROR(INDEX(Přehled_body!$E$3:$ED$130,MATCH(Tabulka!$AI63,Přehled_body!$A$3:$A$130,0),MATCH(Tabulka!D$2,Přehled_body!$E$1:$ED$1,0)),)="",,IF(IFERROR(INDEX(Přehled_body!$E$3:$ED$130,MATCH(Tabulka!$AI63,Přehled_body!$A$3:$A$130,0),MATCH(Tabulka!D$2,Přehled_body!$E$1:$ED$1,0)),)=0,0.00000000001,IFERROR(INDEX(Přehled_body!$E$3:$ED$130,MATCH(Tabulka!$AI63,Přehled_body!$A$3:$A$130,0),MATCH(Tabulka!D$2,Přehled_body!$E$1:$ED$1,0)),)))</f>
        <v>0</v>
      </c>
      <c r="E63" s="88">
        <f>IF(IFERROR(INDEX(Přehled_body!$E$3:$ED$130,MATCH(Tabulka!$AI63,Přehled_body!$A$3:$A$130,0),MATCH(Tabulka!E$2,Přehled_body!$E$1:$ED$1,0)),)="",,IF(IFERROR(INDEX(Přehled_body!$E$3:$ED$130,MATCH(Tabulka!$AI63,Přehled_body!$A$3:$A$130,0),MATCH(Tabulka!E$2,Přehled_body!$E$1:$ED$1,0)),)=0,0.00000000001,IFERROR(INDEX(Přehled_body!$E$3:$ED$130,MATCH(Tabulka!$AI63,Přehled_body!$A$3:$A$130,0),MATCH(Tabulka!E$2,Přehled_body!$E$1:$ED$1,0)),)))</f>
        <v>4</v>
      </c>
      <c r="F63" s="88">
        <f>IF(IFERROR(INDEX(Přehled_body!$E$3:$ED$130,MATCH(Tabulka!$AI63,Přehled_body!$A$3:$A$130,0),MATCH(Tabulka!F$2,Přehled_body!$E$1:$ED$1,0)),)="",,IF(IFERROR(INDEX(Přehled_body!$E$3:$ED$130,MATCH(Tabulka!$AI63,Přehled_body!$A$3:$A$130,0),MATCH(Tabulka!F$2,Přehled_body!$E$1:$ED$1,0)),)=0,0.00000000001,IFERROR(INDEX(Přehled_body!$E$3:$ED$130,MATCH(Tabulka!$AI63,Přehled_body!$A$3:$A$130,0),MATCH(Tabulka!F$2,Přehled_body!$E$1:$ED$1,0)),)))</f>
        <v>4</v>
      </c>
      <c r="G63" s="88">
        <f>IF(IFERROR(INDEX(Přehled_body!$E$3:$ED$130,MATCH(Tabulka!$AI63,Přehled_body!$A$3:$A$130,0),MATCH(Tabulka!G$2,Přehled_body!$E$1:$ED$1,0)),)="",,IF(IFERROR(INDEX(Přehled_body!$E$3:$ED$130,MATCH(Tabulka!$AI63,Přehled_body!$A$3:$A$130,0),MATCH(Tabulka!G$2,Přehled_body!$E$1:$ED$1,0)),)=0,0.00000000001,IFERROR(INDEX(Přehled_body!$E$3:$ED$130,MATCH(Tabulka!$AI63,Přehled_body!$A$3:$A$130,0),MATCH(Tabulka!G$2,Přehled_body!$E$1:$ED$1,0)),)))</f>
        <v>5</v>
      </c>
      <c r="H63" s="88">
        <f>IF(IFERROR(INDEX(Přehled_body!$E$3:$ED$130,MATCH(Tabulka!$AI63,Přehled_body!$A$3:$A$130,0),MATCH(Tabulka!H$2,Přehled_body!$E$1:$ED$1,0)),)="",,IF(IFERROR(INDEX(Přehled_body!$E$3:$ED$130,MATCH(Tabulka!$AI63,Přehled_body!$A$3:$A$130,0),MATCH(Tabulka!H$2,Přehled_body!$E$1:$ED$1,0)),)=0,0.00000000001,IFERROR(INDEX(Přehled_body!$E$3:$ED$130,MATCH(Tabulka!$AI63,Přehled_body!$A$3:$A$130,0),MATCH(Tabulka!H$2,Přehled_body!$E$1:$ED$1,0)),)))</f>
        <v>4</v>
      </c>
      <c r="I63" s="88">
        <f>IF(IFERROR(INDEX(Přehled_body!$E$3:$ED$130,MATCH(Tabulka!$AI63,Přehled_body!$A$3:$A$130,0),MATCH(Tabulka!I$2,Přehled_body!$E$1:$ED$1,0)),)="",,IF(IFERROR(INDEX(Přehled_body!$E$3:$ED$130,MATCH(Tabulka!$AI63,Přehled_body!$A$3:$A$130,0),MATCH(Tabulka!I$2,Přehled_body!$E$1:$ED$1,0)),)=0,0.00000000001,IFERROR(INDEX(Přehled_body!$E$3:$ED$130,MATCH(Tabulka!$AI63,Přehled_body!$A$3:$A$130,0),MATCH(Tabulka!I$2,Přehled_body!$E$1:$ED$1,0)),)))</f>
        <v>4</v>
      </c>
      <c r="J63" s="88">
        <f>IF(IFERROR(INDEX(Přehled_body!$E$3:$ED$130,MATCH(Tabulka!$AI63,Přehled_body!$A$3:$A$130,0),MATCH(Tabulka!J$2,Přehled_body!$E$1:$ED$1,0)),)="",,IF(IFERROR(INDEX(Přehled_body!$E$3:$ED$130,MATCH(Tabulka!$AI63,Přehled_body!$A$3:$A$130,0),MATCH(Tabulka!J$2,Přehled_body!$E$1:$ED$1,0)),)=0,0.00000000001,IFERROR(INDEX(Přehled_body!$E$3:$ED$130,MATCH(Tabulka!$AI63,Přehled_body!$A$3:$A$130,0),MATCH(Tabulka!J$2,Přehled_body!$E$1:$ED$1,0)),)))</f>
        <v>4</v>
      </c>
      <c r="K63" s="88">
        <f>IF(IFERROR(INDEX(Přehled_body!$E$3:$ED$130,MATCH(Tabulka!$AI63,Přehled_body!$A$3:$A$130,0),MATCH(Tabulka!K$2,Přehled_body!$E$1:$ED$1,0)),)="",,IF(IFERROR(INDEX(Přehled_body!$E$3:$ED$130,MATCH(Tabulka!$AI63,Přehled_body!$A$3:$A$130,0),MATCH(Tabulka!K$2,Přehled_body!$E$1:$ED$1,0)),)=0,0.00000000001,IFERROR(INDEX(Přehled_body!$E$3:$ED$130,MATCH(Tabulka!$AI63,Přehled_body!$A$3:$A$130,0),MATCH(Tabulka!K$2,Přehled_body!$E$1:$ED$1,0)),)))</f>
        <v>3</v>
      </c>
      <c r="L63" s="88">
        <f>IF(IFERROR(INDEX(Přehled_body!$E$3:$ED$130,MATCH(Tabulka!$AI63,Přehled_body!$A$3:$A$130,0),MATCH(Tabulka!L$2,Přehled_body!$E$1:$ED$1,0)),)="",,IF(IFERROR(INDEX(Přehled_body!$E$3:$ED$130,MATCH(Tabulka!$AI63,Přehled_body!$A$3:$A$130,0),MATCH(Tabulka!L$2,Přehled_body!$E$1:$ED$1,0)),)=0,0.00000000001,IFERROR(INDEX(Přehled_body!$E$3:$ED$130,MATCH(Tabulka!$AI63,Přehled_body!$A$3:$A$130,0),MATCH(Tabulka!L$2,Přehled_body!$E$1:$ED$1,0)),)))</f>
        <v>0</v>
      </c>
      <c r="M63" s="88">
        <f>IF(IFERROR(INDEX(Přehled_body!$E$3:$ED$130,MATCH(Tabulka!$AI63,Přehled_body!$A$3:$A$130,0),MATCH(Tabulka!M$2,Přehled_body!$E$1:$ED$1,0)),)="",,IF(IFERROR(INDEX(Přehled_body!$E$3:$ED$130,MATCH(Tabulka!$AI63,Přehled_body!$A$3:$A$130,0),MATCH(Tabulka!M$2,Přehled_body!$E$1:$ED$1,0)),)=0,0.00000000001,IFERROR(INDEX(Přehled_body!$E$3:$ED$130,MATCH(Tabulka!$AI63,Přehled_body!$A$3:$A$130,0),MATCH(Tabulka!M$2,Přehled_body!$E$1:$ED$1,0)),)))</f>
        <v>4</v>
      </c>
      <c r="N63" s="88">
        <f>IF(IFERROR(INDEX(Přehled_body!$E$3:$ED$130,MATCH(Tabulka!$AI63,Přehled_body!$A$3:$A$130,0),MATCH(Tabulka!N$2,Přehled_body!$E$1:$ED$1,0)),)="",,IF(IFERROR(INDEX(Přehled_body!$E$3:$ED$130,MATCH(Tabulka!$AI63,Přehled_body!$A$3:$A$130,0),MATCH(Tabulka!N$2,Přehled_body!$E$1:$ED$1,0)),)=0,0.00000000001,IFERROR(INDEX(Přehled_body!$E$3:$ED$130,MATCH(Tabulka!$AI63,Přehled_body!$A$3:$A$130,0),MATCH(Tabulka!N$2,Přehled_body!$E$1:$ED$1,0)),)))</f>
        <v>4</v>
      </c>
      <c r="O63" s="88">
        <f>IF(IFERROR(INDEX(Přehled_body!$E$3:$ED$130,MATCH(Tabulka!$AI63,Přehled_body!$A$3:$A$130,0),MATCH(Tabulka!O$2,Přehled_body!$E$1:$ED$1,0)),)="",,IF(IFERROR(INDEX(Přehled_body!$E$3:$ED$130,MATCH(Tabulka!$AI63,Přehled_body!$A$3:$A$130,0),MATCH(Tabulka!O$2,Přehled_body!$E$1:$ED$1,0)),)=0,0.00000000001,IFERROR(INDEX(Přehled_body!$E$3:$ED$130,MATCH(Tabulka!$AI63,Přehled_body!$A$3:$A$130,0),MATCH(Tabulka!O$2,Přehled_body!$E$1:$ED$1,0)),)))</f>
        <v>0</v>
      </c>
      <c r="P63" s="88">
        <f>IF(IFERROR(INDEX(Přehled_body!$E$3:$ED$130,MATCH(Tabulka!$AI63,Přehled_body!$A$3:$A$130,0),MATCH(Tabulka!P$2,Přehled_body!$E$1:$ED$1,0)),)="",,IF(IFERROR(INDEX(Přehled_body!$E$3:$ED$130,MATCH(Tabulka!$AI63,Přehled_body!$A$3:$A$130,0),MATCH(Tabulka!P$2,Přehled_body!$E$1:$ED$1,0)),)=0,0.00000000001,IFERROR(INDEX(Přehled_body!$E$3:$ED$130,MATCH(Tabulka!$AI63,Přehled_body!$A$3:$A$130,0),MATCH(Tabulka!P$2,Přehled_body!$E$1:$ED$1,0)),)))</f>
        <v>0</v>
      </c>
      <c r="Q63" s="88">
        <f>IF(IFERROR(INDEX(Přehled_body!$E$3:$ED$130,MATCH(Tabulka!$AI63,Přehled_body!$A$3:$A$130,0),MATCH(Tabulka!Q$2,Přehled_body!$E$1:$ED$1,0)),)="",,IF(IFERROR(INDEX(Přehled_body!$E$3:$ED$130,MATCH(Tabulka!$AI63,Přehled_body!$A$3:$A$130,0),MATCH(Tabulka!Q$2,Přehled_body!$E$1:$ED$1,0)),)=0,0.00000000001,IFERROR(INDEX(Přehled_body!$E$3:$ED$130,MATCH(Tabulka!$AI63,Přehled_body!$A$3:$A$130,0),MATCH(Tabulka!Q$2,Přehled_body!$E$1:$ED$1,0)),)))</f>
        <v>0</v>
      </c>
      <c r="R63" s="88">
        <f>IF(IFERROR(INDEX(Přehled_body!$E$3:$ED$130,MATCH(Tabulka!$AI63,Přehled_body!$A$3:$A$130,0),MATCH(Tabulka!R$2,Přehled_body!$E$1:$ED$1,0)),)="",,IF(IFERROR(INDEX(Přehled_body!$E$3:$ED$130,MATCH(Tabulka!$AI63,Přehled_body!$A$3:$A$130,0),MATCH(Tabulka!R$2,Přehled_body!$E$1:$ED$1,0)),)=0,0.00000000001,IFERROR(INDEX(Přehled_body!$E$3:$ED$130,MATCH(Tabulka!$AI63,Přehled_body!$A$3:$A$130,0),MATCH(Tabulka!R$2,Přehled_body!$E$1:$ED$1,0)),)))</f>
        <v>0</v>
      </c>
      <c r="S63" s="88">
        <f>IF(IFERROR(INDEX(Přehled_body!$E$3:$ED$130,MATCH(Tabulka!$AI63,Přehled_body!$A$3:$A$130,0),MATCH(Tabulka!S$2,Přehled_body!$E$1:$ED$1,0)),)="",,IF(IFERROR(INDEX(Přehled_body!$E$3:$ED$130,MATCH(Tabulka!$AI63,Přehled_body!$A$3:$A$130,0),MATCH(Tabulka!S$2,Přehled_body!$E$1:$ED$1,0)),)=0,0.00000000001,IFERROR(INDEX(Přehled_body!$E$3:$ED$130,MATCH(Tabulka!$AI63,Přehled_body!$A$3:$A$130,0),MATCH(Tabulka!S$2,Přehled_body!$E$1:$ED$1,0)),)))</f>
        <v>0</v>
      </c>
      <c r="T63" s="88">
        <f>IF(IFERROR(INDEX(Přehled_body!$E$3:$ED$130,MATCH(Tabulka!$AI63,Přehled_body!$A$3:$A$130,0),MATCH(Tabulka!T$2,Přehled_body!$E$1:$ED$1,0)),)="",,IF(IFERROR(INDEX(Přehled_body!$E$3:$ED$130,MATCH(Tabulka!$AI63,Přehled_body!$A$3:$A$130,0),MATCH(Tabulka!T$2,Přehled_body!$E$1:$ED$1,0)),)=0,0.00000000001,IFERROR(INDEX(Přehled_body!$E$3:$ED$130,MATCH(Tabulka!$AI63,Přehled_body!$A$3:$A$130,0),MATCH(Tabulka!T$2,Přehled_body!$E$1:$ED$1,0)),)))</f>
        <v>0</v>
      </c>
      <c r="U63" s="88">
        <f>IF(IFERROR(INDEX(Přehled_body!$E$3:$ED$130,MATCH(Tabulka!$AI63,Přehled_body!$A$3:$A$130,0),MATCH(Tabulka!U$2,Přehled_body!$E$1:$ED$1,0)),)="",,IF(IFERROR(INDEX(Přehled_body!$E$3:$ED$130,MATCH(Tabulka!$AI63,Přehled_body!$A$3:$A$130,0),MATCH(Tabulka!U$2,Přehled_body!$E$1:$ED$1,0)),)=0,0.00000000001,IFERROR(INDEX(Přehled_body!$E$3:$ED$130,MATCH(Tabulka!$AI63,Přehled_body!$A$3:$A$130,0),MATCH(Tabulka!U$2,Přehled_body!$E$1:$ED$1,0)),)))</f>
        <v>0</v>
      </c>
      <c r="V63" s="88">
        <f>IF(IFERROR(INDEX(Přehled_body!$E$3:$ED$130,MATCH(Tabulka!$AI63,Přehled_body!$A$3:$A$130,0),MATCH(Tabulka!V$2,Přehled_body!$E$1:$ED$1,0)),)="",,IF(IFERROR(INDEX(Přehled_body!$E$3:$ED$130,MATCH(Tabulka!$AI63,Přehled_body!$A$3:$A$130,0),MATCH(Tabulka!V$2,Přehled_body!$E$1:$ED$1,0)),)=0,0.00000000001,IFERROR(INDEX(Přehled_body!$E$3:$ED$130,MATCH(Tabulka!$AI63,Přehled_body!$A$3:$A$130,0),MATCH(Tabulka!V$2,Přehled_body!$E$1:$ED$1,0)),)))</f>
        <v>0</v>
      </c>
      <c r="W63" s="88">
        <f>IF(IFERROR(INDEX(Přehled_body!$E$3:$ED$130,MATCH(Tabulka!$AI63,Přehled_body!$A$3:$A$130,0),MATCH(Tabulka!W$2,Přehled_body!$E$1:$ED$1,0)),)="",,IF(IFERROR(INDEX(Přehled_body!$E$3:$ED$130,MATCH(Tabulka!$AI63,Přehled_body!$A$3:$A$130,0),MATCH(Tabulka!W$2,Přehled_body!$E$1:$ED$1,0)),)=0,0.00000000001,IFERROR(INDEX(Přehled_body!$E$3:$ED$130,MATCH(Tabulka!$AI63,Přehled_body!$A$3:$A$130,0),MATCH(Tabulka!W$2,Přehled_body!$E$1:$ED$1,0)),)))</f>
        <v>0</v>
      </c>
      <c r="X63" s="88">
        <f>IF(IFERROR(INDEX(Přehled_body!$E$3:$ED$130,MATCH(Tabulka!$AI63,Přehled_body!$A$3:$A$130,0),MATCH(Tabulka!X$2,Přehled_body!$E$1:$ED$1,0)),)="",,IF(IFERROR(INDEX(Přehled_body!$E$3:$ED$130,MATCH(Tabulka!$AI63,Přehled_body!$A$3:$A$130,0),MATCH(Tabulka!X$2,Přehled_body!$E$1:$ED$1,0)),)=0,0.00000000001,IFERROR(INDEX(Přehled_body!$E$3:$ED$130,MATCH(Tabulka!$AI63,Přehled_body!$A$3:$A$130,0),MATCH(Tabulka!X$2,Přehled_body!$E$1:$ED$1,0)),)))</f>
        <v>0</v>
      </c>
      <c r="Y63" s="88">
        <f>IF(IFERROR(INDEX(Přehled_body!$E$3:$ED$130,MATCH(Tabulka!$AI63,Přehled_body!$A$3:$A$130,0),MATCH(Tabulka!Y$2,Přehled_body!$E$1:$ED$1,0)),)="",,IF(IFERROR(INDEX(Přehled_body!$E$3:$ED$130,MATCH(Tabulka!$AI63,Přehled_body!$A$3:$A$130,0),MATCH(Tabulka!Y$2,Přehled_body!$E$1:$ED$1,0)),)=0,0.00000000001,IFERROR(INDEX(Přehled_body!$E$3:$ED$130,MATCH(Tabulka!$AI63,Přehled_body!$A$3:$A$130,0),MATCH(Tabulka!Y$2,Přehled_body!$E$1:$ED$1,0)),)))</f>
        <v>0</v>
      </c>
      <c r="Z63" s="88">
        <f>IF(IFERROR(INDEX(Přehled_body!$E$3:$ED$130,MATCH(Tabulka!$AI63,Přehled_body!$A$3:$A$130,0),MATCH(Tabulka!Z$2,Přehled_body!$E$1:$ED$1,0)),)="",,IF(IFERROR(INDEX(Přehled_body!$E$3:$ED$130,MATCH(Tabulka!$AI63,Přehled_body!$A$3:$A$130,0),MATCH(Tabulka!Z$2,Přehled_body!$E$1:$ED$1,0)),)=0,0.00000000001,IFERROR(INDEX(Přehled_body!$E$3:$ED$130,MATCH(Tabulka!$AI63,Přehled_body!$A$3:$A$130,0),MATCH(Tabulka!Z$2,Přehled_body!$E$1:$ED$1,0)),)))</f>
        <v>0</v>
      </c>
      <c r="AA63" s="88">
        <f>IF(IFERROR(INDEX(Přehled_body!$E$3:$ED$130,MATCH(Tabulka!$AI63,Přehled_body!$A$3:$A$130,0),MATCH(Tabulka!AA$2,Přehled_body!$E$1:$ED$1,0)),)="",,IF(IFERROR(INDEX(Přehled_body!$E$3:$ED$130,MATCH(Tabulka!$AI63,Přehled_body!$A$3:$A$130,0),MATCH(Tabulka!AA$2,Přehled_body!$E$1:$ED$1,0)),)=0,0.00000000001,IFERROR(INDEX(Přehled_body!$E$3:$ED$130,MATCH(Tabulka!$AI63,Přehled_body!$A$3:$A$130,0),MATCH(Tabulka!AA$2,Přehled_body!$E$1:$ED$1,0)),)))</f>
        <v>0</v>
      </c>
      <c r="AB63" s="88">
        <f>IF(IFERROR(INDEX(Přehled_body!$E$3:$ED$130,MATCH(Tabulka!$AI63,Přehled_body!$A$3:$A$130,0),MATCH(Tabulka!AB$2,Přehled_body!$E$1:$ED$1,0)),)="",,IF(IFERROR(INDEX(Přehled_body!$E$3:$ED$130,MATCH(Tabulka!$AI63,Přehled_body!$A$3:$A$130,0),MATCH(Tabulka!AB$2,Přehled_body!$E$1:$ED$1,0)),)=0,0.00000000001,IFERROR(INDEX(Přehled_body!$E$3:$ED$130,MATCH(Tabulka!$AI63,Přehled_body!$A$3:$A$130,0),MATCH(Tabulka!AB$2,Přehled_body!$E$1:$ED$1,0)),)))</f>
        <v>0</v>
      </c>
      <c r="AC63" s="88">
        <f>IF(IFERROR(INDEX(Přehled_body!$E$3:$ED$130,MATCH(Tabulka!$AI63,Přehled_body!$A$3:$A$130,0),MATCH(Tabulka!AC$2,Přehled_body!$E$1:$ED$1,0)),)="",,IF(IFERROR(INDEX(Přehled_body!$E$3:$ED$130,MATCH(Tabulka!$AI63,Přehled_body!$A$3:$A$130,0),MATCH(Tabulka!AC$2,Přehled_body!$E$1:$ED$1,0)),)=0,0.00000000001,IFERROR(INDEX(Přehled_body!$E$3:$ED$130,MATCH(Tabulka!$AI63,Přehled_body!$A$3:$A$130,0),MATCH(Tabulka!AC$2,Přehled_body!$E$1:$ED$1,0)),)))</f>
        <v>0</v>
      </c>
      <c r="AD63" s="88">
        <f>IF(IFERROR(INDEX(Přehled_body!$E$3:$ED$130,MATCH(Tabulka!$AI63,Přehled_body!$A$3:$A$130,0),MATCH(Tabulka!AD$2,Přehled_body!$E$1:$ED$1,0)),)="",,IF(IFERROR(INDEX(Přehled_body!$E$3:$ED$130,MATCH(Tabulka!$AI63,Přehled_body!$A$3:$A$130,0),MATCH(Tabulka!AD$2,Přehled_body!$E$1:$ED$1,0)),)=0,0.00000000001,IFERROR(INDEX(Přehled_body!$E$3:$ED$130,MATCH(Tabulka!$AI63,Přehled_body!$A$3:$A$130,0),MATCH(Tabulka!AD$2,Přehled_body!$E$1:$ED$1,0)),)))</f>
        <v>0</v>
      </c>
      <c r="AE63" s="89">
        <f>IF(SUM($D$59:$AD$63)&lt;1,-90000,SUM(D63:AD63))</f>
        <v>36</v>
      </c>
      <c r="AF63" s="67"/>
      <c r="AG63" s="8"/>
      <c r="AI63" t="str">
        <f>CONCATENATE($B$60," ",$B$61,C63)</f>
        <v>Standa RothPoč. kol</v>
      </c>
    </row>
    <row r="64" spans="1:35" ht="14.4" thickTop="1">
      <c r="A64" s="64"/>
      <c r="B64" s="94"/>
      <c r="C64" s="70" t="s">
        <v>23</v>
      </c>
      <c r="D64" s="138">
        <f>IF(IFERROR(INDEX(Přehled_body!$E$3:$ED$130,MATCH(Tabulka!$AI64,Přehled_body!$A$3:$A$130,0),MATCH(Tabulka!D$2,Přehled_body!$E$1:$ED$1,0)),)="",,IF(IFERROR(INDEX(Přehled_body!$E$3:$ED$130,MATCH(Tabulka!$AI64,Přehled_body!$A$3:$A$130,0),MATCH(Tabulka!D$2,Přehled_body!$E$1:$ED$1,0)),)=0,0.00000000001,IFERROR(INDEX(Přehled_body!$E$3:$ED$130,MATCH(Tabulka!$AI64,Přehled_body!$A$3:$A$130,0),MATCH(Tabulka!D$2,Přehled_body!$E$1:$ED$1,0)),)))</f>
        <v>0</v>
      </c>
      <c r="E64" s="138">
        <f>IF(IFERROR(INDEX(Přehled_body!$E$3:$ED$130,MATCH(Tabulka!$AI64,Přehled_body!$A$3:$A$130,0),MATCH(Tabulka!E$2,Přehled_body!$E$1:$ED$1,0)),)="",,IF(IFERROR(INDEX(Přehled_body!$E$3:$ED$130,MATCH(Tabulka!$AI64,Přehled_body!$A$3:$A$130,0),MATCH(Tabulka!E$2,Přehled_body!$E$1:$ED$1,0)),)=0,0.00000000001,IFERROR(INDEX(Přehled_body!$E$3:$ED$130,MATCH(Tabulka!$AI64,Přehled_body!$A$3:$A$130,0),MATCH(Tabulka!E$2,Přehled_body!$E$1:$ED$1,0)),)))</f>
        <v>0</v>
      </c>
      <c r="F64" s="138">
        <f>IF(IFERROR(INDEX(Přehled_body!$E$3:$ED$130,MATCH(Tabulka!$AI64,Přehled_body!$A$3:$A$130,0),MATCH(Tabulka!F$2,Přehled_body!$E$1:$ED$1,0)),)="",,IF(IFERROR(INDEX(Přehled_body!$E$3:$ED$130,MATCH(Tabulka!$AI64,Přehled_body!$A$3:$A$130,0),MATCH(Tabulka!F$2,Přehled_body!$E$1:$ED$1,0)),)=0,0.00000000001,IFERROR(INDEX(Přehled_body!$E$3:$ED$130,MATCH(Tabulka!$AI64,Přehled_body!$A$3:$A$130,0),MATCH(Tabulka!F$2,Přehled_body!$E$1:$ED$1,0)),)))</f>
        <v>0</v>
      </c>
      <c r="G64" s="138">
        <f>IF(IFERROR(INDEX(Přehled_body!$E$3:$ED$130,MATCH(Tabulka!$AI64,Přehled_body!$A$3:$A$130,0),MATCH(Tabulka!G$2,Přehled_body!$E$1:$ED$1,0)),)="",,IF(IFERROR(INDEX(Přehled_body!$E$3:$ED$130,MATCH(Tabulka!$AI64,Přehled_body!$A$3:$A$130,0),MATCH(Tabulka!G$2,Přehled_body!$E$1:$ED$1,0)),)=0,0.00000000001,IFERROR(INDEX(Přehled_body!$E$3:$ED$130,MATCH(Tabulka!$AI64,Přehled_body!$A$3:$A$130,0),MATCH(Tabulka!G$2,Přehled_body!$E$1:$ED$1,0)),)))</f>
        <v>0</v>
      </c>
      <c r="H64" s="138">
        <f>IF(IFERROR(INDEX(Přehled_body!$E$3:$ED$130,MATCH(Tabulka!$AI64,Přehled_body!$A$3:$A$130,0),MATCH(Tabulka!H$2,Přehled_body!$E$1:$ED$1,0)),)="",,IF(IFERROR(INDEX(Přehled_body!$E$3:$ED$130,MATCH(Tabulka!$AI64,Přehled_body!$A$3:$A$130,0),MATCH(Tabulka!H$2,Přehled_body!$E$1:$ED$1,0)),)=0,0.00000000001,IFERROR(INDEX(Přehled_body!$E$3:$ED$130,MATCH(Tabulka!$AI64,Přehled_body!$A$3:$A$130,0),MATCH(Tabulka!H$2,Přehled_body!$E$1:$ED$1,0)),)))</f>
        <v>0</v>
      </c>
      <c r="I64" s="138">
        <f>IF(IFERROR(INDEX(Přehled_body!$E$3:$ED$130,MATCH(Tabulka!$AI64,Přehled_body!$A$3:$A$130,0),MATCH(Tabulka!I$2,Přehled_body!$E$1:$ED$1,0)),)="",,IF(IFERROR(INDEX(Přehled_body!$E$3:$ED$130,MATCH(Tabulka!$AI64,Přehled_body!$A$3:$A$130,0),MATCH(Tabulka!I$2,Přehled_body!$E$1:$ED$1,0)),)=0,0.00000000001,IFERROR(INDEX(Přehled_body!$E$3:$ED$130,MATCH(Tabulka!$AI64,Přehled_body!$A$3:$A$130,0),MATCH(Tabulka!I$2,Přehled_body!$E$1:$ED$1,0)),)))</f>
        <v>0</v>
      </c>
      <c r="J64" s="138">
        <f>IF(IFERROR(INDEX(Přehled_body!$E$3:$ED$130,MATCH(Tabulka!$AI64,Přehled_body!$A$3:$A$130,0),MATCH(Tabulka!J$2,Přehled_body!$E$1:$ED$1,0)),)="",,IF(IFERROR(INDEX(Přehled_body!$E$3:$ED$130,MATCH(Tabulka!$AI64,Přehled_body!$A$3:$A$130,0),MATCH(Tabulka!J$2,Přehled_body!$E$1:$ED$1,0)),)=0,0.00000000001,IFERROR(INDEX(Přehled_body!$E$3:$ED$130,MATCH(Tabulka!$AI64,Přehled_body!$A$3:$A$130,0),MATCH(Tabulka!J$2,Přehled_body!$E$1:$ED$1,0)),)))</f>
        <v>0</v>
      </c>
      <c r="K64" s="138">
        <f>IF(IFERROR(INDEX(Přehled_body!$E$3:$ED$130,MATCH(Tabulka!$AI64,Přehled_body!$A$3:$A$130,0),MATCH(Tabulka!K$2,Přehled_body!$E$1:$ED$1,0)),)="",,IF(IFERROR(INDEX(Přehled_body!$E$3:$ED$130,MATCH(Tabulka!$AI64,Přehled_body!$A$3:$A$130,0),MATCH(Tabulka!K$2,Přehled_body!$E$1:$ED$1,0)),)=0,0.00000000001,IFERROR(INDEX(Přehled_body!$E$3:$ED$130,MATCH(Tabulka!$AI64,Přehled_body!$A$3:$A$130,0),MATCH(Tabulka!K$2,Přehled_body!$E$1:$ED$1,0)),)))</f>
        <v>0</v>
      </c>
      <c r="L64" s="138">
        <f>IF(IFERROR(INDEX(Přehled_body!$E$3:$ED$130,MATCH(Tabulka!$AI64,Přehled_body!$A$3:$A$130,0),MATCH(Tabulka!L$2,Přehled_body!$E$1:$ED$1,0)),)="",,IF(IFERROR(INDEX(Přehled_body!$E$3:$ED$130,MATCH(Tabulka!$AI64,Přehled_body!$A$3:$A$130,0),MATCH(Tabulka!L$2,Přehled_body!$E$1:$ED$1,0)),)=0,0.00000000001,IFERROR(INDEX(Přehled_body!$E$3:$ED$130,MATCH(Tabulka!$AI64,Přehled_body!$A$3:$A$130,0),MATCH(Tabulka!L$2,Přehled_body!$E$1:$ED$1,0)),)))</f>
        <v>0</v>
      </c>
      <c r="M64" s="138">
        <f>IF(IFERROR(INDEX(Přehled_body!$E$3:$ED$130,MATCH(Tabulka!$AI64,Přehled_body!$A$3:$A$130,0),MATCH(Tabulka!M$2,Přehled_body!$E$1:$ED$1,0)),)="",,IF(IFERROR(INDEX(Přehled_body!$E$3:$ED$130,MATCH(Tabulka!$AI64,Přehled_body!$A$3:$A$130,0),MATCH(Tabulka!M$2,Přehled_body!$E$1:$ED$1,0)),)=0,0.00000000001,IFERROR(INDEX(Přehled_body!$E$3:$ED$130,MATCH(Tabulka!$AI64,Přehled_body!$A$3:$A$130,0),MATCH(Tabulka!M$2,Přehled_body!$E$1:$ED$1,0)),)))</f>
        <v>0</v>
      </c>
      <c r="N64" s="138">
        <f>IF(IFERROR(INDEX(Přehled_body!$E$3:$ED$130,MATCH(Tabulka!$AI64,Přehled_body!$A$3:$A$130,0),MATCH(Tabulka!N$2,Přehled_body!$E$1:$ED$1,0)),)="",,IF(IFERROR(INDEX(Přehled_body!$E$3:$ED$130,MATCH(Tabulka!$AI64,Přehled_body!$A$3:$A$130,0),MATCH(Tabulka!N$2,Přehled_body!$E$1:$ED$1,0)),)=0,0.00000000001,IFERROR(INDEX(Přehled_body!$E$3:$ED$130,MATCH(Tabulka!$AI64,Přehled_body!$A$3:$A$130,0),MATCH(Tabulka!N$2,Přehled_body!$E$1:$ED$1,0)),)))</f>
        <v>0</v>
      </c>
      <c r="O64" s="138">
        <f>IF(IFERROR(INDEX(Přehled_body!$E$3:$ED$130,MATCH(Tabulka!$AI64,Přehled_body!$A$3:$A$130,0),MATCH(Tabulka!O$2,Přehled_body!$E$1:$ED$1,0)),)="",,IF(IFERROR(INDEX(Přehled_body!$E$3:$ED$130,MATCH(Tabulka!$AI64,Přehled_body!$A$3:$A$130,0),MATCH(Tabulka!O$2,Přehled_body!$E$1:$ED$1,0)),)=0,0.00000000001,IFERROR(INDEX(Přehled_body!$E$3:$ED$130,MATCH(Tabulka!$AI64,Přehled_body!$A$3:$A$130,0),MATCH(Tabulka!O$2,Přehled_body!$E$1:$ED$1,0)),)))</f>
        <v>0</v>
      </c>
      <c r="P64" s="138">
        <f>IF(IFERROR(INDEX(Přehled_body!$E$3:$ED$130,MATCH(Tabulka!$AI64,Přehled_body!$A$3:$A$130,0),MATCH(Tabulka!P$2,Přehled_body!$E$1:$ED$1,0)),)="",,IF(IFERROR(INDEX(Přehled_body!$E$3:$ED$130,MATCH(Tabulka!$AI64,Přehled_body!$A$3:$A$130,0),MATCH(Tabulka!P$2,Přehled_body!$E$1:$ED$1,0)),)=0,0.00000000001,IFERROR(INDEX(Přehled_body!$E$3:$ED$130,MATCH(Tabulka!$AI64,Přehled_body!$A$3:$A$130,0),MATCH(Tabulka!P$2,Přehled_body!$E$1:$ED$1,0)),)))</f>
        <v>0</v>
      </c>
      <c r="Q64" s="138">
        <f>IF(IFERROR(INDEX(Přehled_body!$E$3:$ED$130,MATCH(Tabulka!$AI64,Přehled_body!$A$3:$A$130,0),MATCH(Tabulka!Q$2,Přehled_body!$E$1:$ED$1,0)),)="",,IF(IFERROR(INDEX(Přehled_body!$E$3:$ED$130,MATCH(Tabulka!$AI64,Přehled_body!$A$3:$A$130,0),MATCH(Tabulka!Q$2,Přehled_body!$E$1:$ED$1,0)),)=0,0.00000000001,IFERROR(INDEX(Přehled_body!$E$3:$ED$130,MATCH(Tabulka!$AI64,Přehled_body!$A$3:$A$130,0),MATCH(Tabulka!Q$2,Přehled_body!$E$1:$ED$1,0)),)))</f>
        <v>0</v>
      </c>
      <c r="R64" s="138">
        <f>IF(IFERROR(INDEX(Přehled_body!$E$3:$ED$130,MATCH(Tabulka!$AI64,Přehled_body!$A$3:$A$130,0),MATCH(Tabulka!R$2,Přehled_body!$E$1:$ED$1,0)),)="",,IF(IFERROR(INDEX(Přehled_body!$E$3:$ED$130,MATCH(Tabulka!$AI64,Přehled_body!$A$3:$A$130,0),MATCH(Tabulka!R$2,Přehled_body!$E$1:$ED$1,0)),)=0,0.00000000001,IFERROR(INDEX(Přehled_body!$E$3:$ED$130,MATCH(Tabulka!$AI64,Přehled_body!$A$3:$A$130,0),MATCH(Tabulka!R$2,Přehled_body!$E$1:$ED$1,0)),)))</f>
        <v>0</v>
      </c>
      <c r="S64" s="138">
        <f>IF(IFERROR(INDEX(Přehled_body!$E$3:$ED$130,MATCH(Tabulka!$AI64,Přehled_body!$A$3:$A$130,0),MATCH(Tabulka!S$2,Přehled_body!$E$1:$ED$1,0)),)="",,IF(IFERROR(INDEX(Přehled_body!$E$3:$ED$130,MATCH(Tabulka!$AI64,Přehled_body!$A$3:$A$130,0),MATCH(Tabulka!S$2,Přehled_body!$E$1:$ED$1,0)),)=0,0.00000000001,IFERROR(INDEX(Přehled_body!$E$3:$ED$130,MATCH(Tabulka!$AI64,Přehled_body!$A$3:$A$130,0),MATCH(Tabulka!S$2,Přehled_body!$E$1:$ED$1,0)),)))</f>
        <v>0</v>
      </c>
      <c r="T64" s="138">
        <f>IF(IFERROR(INDEX(Přehled_body!$E$3:$ED$130,MATCH(Tabulka!$AI64,Přehled_body!$A$3:$A$130,0),MATCH(Tabulka!T$2,Přehled_body!$E$1:$ED$1,0)),)="",,IF(IFERROR(INDEX(Přehled_body!$E$3:$ED$130,MATCH(Tabulka!$AI64,Přehled_body!$A$3:$A$130,0),MATCH(Tabulka!T$2,Přehled_body!$E$1:$ED$1,0)),)=0,0.00000000001,IFERROR(INDEX(Přehled_body!$E$3:$ED$130,MATCH(Tabulka!$AI64,Přehled_body!$A$3:$A$130,0),MATCH(Tabulka!T$2,Přehled_body!$E$1:$ED$1,0)),)))</f>
        <v>0</v>
      </c>
      <c r="U64" s="138">
        <f>IF(IFERROR(INDEX(Přehled_body!$E$3:$ED$130,MATCH(Tabulka!$AI64,Přehled_body!$A$3:$A$130,0),MATCH(Tabulka!U$2,Přehled_body!$E$1:$ED$1,0)),)="",,IF(IFERROR(INDEX(Přehled_body!$E$3:$ED$130,MATCH(Tabulka!$AI64,Přehled_body!$A$3:$A$130,0),MATCH(Tabulka!U$2,Přehled_body!$E$1:$ED$1,0)),)=0,0.00000000001,IFERROR(INDEX(Přehled_body!$E$3:$ED$130,MATCH(Tabulka!$AI64,Přehled_body!$A$3:$A$130,0),MATCH(Tabulka!U$2,Přehled_body!$E$1:$ED$1,0)),)))</f>
        <v>0</v>
      </c>
      <c r="V64" s="138">
        <f>IF(IFERROR(INDEX(Přehled_body!$E$3:$ED$130,MATCH(Tabulka!$AI64,Přehled_body!$A$3:$A$130,0),MATCH(Tabulka!V$2,Přehled_body!$E$1:$ED$1,0)),)="",,IF(IFERROR(INDEX(Přehled_body!$E$3:$ED$130,MATCH(Tabulka!$AI64,Přehled_body!$A$3:$A$130,0),MATCH(Tabulka!V$2,Přehled_body!$E$1:$ED$1,0)),)=0,0.00000000001,IFERROR(INDEX(Přehled_body!$E$3:$ED$130,MATCH(Tabulka!$AI64,Přehled_body!$A$3:$A$130,0),MATCH(Tabulka!V$2,Přehled_body!$E$1:$ED$1,0)),)))</f>
        <v>0</v>
      </c>
      <c r="W64" s="138">
        <f>IF(IFERROR(INDEX(Přehled_body!$E$3:$ED$130,MATCH(Tabulka!$AI64,Přehled_body!$A$3:$A$130,0),MATCH(Tabulka!W$2,Přehled_body!$E$1:$ED$1,0)),)="",,IF(IFERROR(INDEX(Přehled_body!$E$3:$ED$130,MATCH(Tabulka!$AI64,Přehled_body!$A$3:$A$130,0),MATCH(Tabulka!W$2,Přehled_body!$E$1:$ED$1,0)),)=0,0.00000000001,IFERROR(INDEX(Přehled_body!$E$3:$ED$130,MATCH(Tabulka!$AI64,Přehled_body!$A$3:$A$130,0),MATCH(Tabulka!W$2,Přehled_body!$E$1:$ED$1,0)),)))</f>
        <v>0</v>
      </c>
      <c r="X64" s="138">
        <f>IF(IFERROR(INDEX(Přehled_body!$E$3:$ED$130,MATCH(Tabulka!$AI64,Přehled_body!$A$3:$A$130,0),MATCH(Tabulka!X$2,Přehled_body!$E$1:$ED$1,0)),)="",,IF(IFERROR(INDEX(Přehled_body!$E$3:$ED$130,MATCH(Tabulka!$AI64,Přehled_body!$A$3:$A$130,0),MATCH(Tabulka!X$2,Přehled_body!$E$1:$ED$1,0)),)=0,0.00000000001,IFERROR(INDEX(Přehled_body!$E$3:$ED$130,MATCH(Tabulka!$AI64,Přehled_body!$A$3:$A$130,0),MATCH(Tabulka!X$2,Přehled_body!$E$1:$ED$1,0)),)))</f>
        <v>0</v>
      </c>
      <c r="Y64" s="138">
        <f>IF(IFERROR(INDEX(Přehled_body!$E$3:$ED$130,MATCH(Tabulka!$AI64,Přehled_body!$A$3:$A$130,0),MATCH(Tabulka!Y$2,Přehled_body!$E$1:$ED$1,0)),)="",,IF(IFERROR(INDEX(Přehled_body!$E$3:$ED$130,MATCH(Tabulka!$AI64,Přehled_body!$A$3:$A$130,0),MATCH(Tabulka!Y$2,Přehled_body!$E$1:$ED$1,0)),)=0,0.00000000001,IFERROR(INDEX(Přehled_body!$E$3:$ED$130,MATCH(Tabulka!$AI64,Přehled_body!$A$3:$A$130,0),MATCH(Tabulka!Y$2,Přehled_body!$E$1:$ED$1,0)),)))</f>
        <v>0</v>
      </c>
      <c r="Z64" s="138">
        <f>IF(IFERROR(INDEX(Přehled_body!$E$3:$ED$130,MATCH(Tabulka!$AI64,Přehled_body!$A$3:$A$130,0),MATCH(Tabulka!Z$2,Přehled_body!$E$1:$ED$1,0)),)="",,IF(IFERROR(INDEX(Přehled_body!$E$3:$ED$130,MATCH(Tabulka!$AI64,Přehled_body!$A$3:$A$130,0),MATCH(Tabulka!Z$2,Přehled_body!$E$1:$ED$1,0)),)=0,0.00000000001,IFERROR(INDEX(Přehled_body!$E$3:$ED$130,MATCH(Tabulka!$AI64,Přehled_body!$A$3:$A$130,0),MATCH(Tabulka!Z$2,Přehled_body!$E$1:$ED$1,0)),)))</f>
        <v>0</v>
      </c>
      <c r="AA64" s="138">
        <f>IF(IFERROR(INDEX(Přehled_body!$E$3:$ED$130,MATCH(Tabulka!$AI64,Přehled_body!$A$3:$A$130,0),MATCH(Tabulka!AA$2,Přehled_body!$E$1:$ED$1,0)),)="",,IF(IFERROR(INDEX(Přehled_body!$E$3:$ED$130,MATCH(Tabulka!$AI64,Přehled_body!$A$3:$A$130,0),MATCH(Tabulka!AA$2,Přehled_body!$E$1:$ED$1,0)),)=0,0.00000000001,IFERROR(INDEX(Přehled_body!$E$3:$ED$130,MATCH(Tabulka!$AI64,Přehled_body!$A$3:$A$130,0),MATCH(Tabulka!AA$2,Přehled_body!$E$1:$ED$1,0)),)))</f>
        <v>0</v>
      </c>
      <c r="AB64" s="138">
        <f>IF(IFERROR(INDEX(Přehled_body!$E$3:$ED$130,MATCH(Tabulka!$AI64,Přehled_body!$A$3:$A$130,0),MATCH(Tabulka!AB$2,Přehled_body!$E$1:$ED$1,0)),)="",,IF(IFERROR(INDEX(Přehled_body!$E$3:$ED$130,MATCH(Tabulka!$AI64,Přehled_body!$A$3:$A$130,0),MATCH(Tabulka!AB$2,Přehled_body!$E$1:$ED$1,0)),)=0,0.00000000001,IFERROR(INDEX(Přehled_body!$E$3:$ED$130,MATCH(Tabulka!$AI64,Přehled_body!$A$3:$A$130,0),MATCH(Tabulka!AB$2,Přehled_body!$E$1:$ED$1,0)),)))</f>
        <v>0</v>
      </c>
      <c r="AC64" s="138">
        <f>IF(IFERROR(INDEX(Přehled_body!$E$3:$ED$130,MATCH(Tabulka!$AI64,Přehled_body!$A$3:$A$130,0),MATCH(Tabulka!AC$2,Přehled_body!$E$1:$ED$1,0)),)="",,IF(IFERROR(INDEX(Přehled_body!$E$3:$ED$130,MATCH(Tabulka!$AI64,Přehled_body!$A$3:$A$130,0),MATCH(Tabulka!AC$2,Přehled_body!$E$1:$ED$1,0)),)=0,0.00000000001,IFERROR(INDEX(Přehled_body!$E$3:$ED$130,MATCH(Tabulka!$AI64,Přehled_body!$A$3:$A$130,0),MATCH(Tabulka!AC$2,Přehled_body!$E$1:$ED$1,0)),)))</f>
        <v>0</v>
      </c>
      <c r="AD64" s="138">
        <f>IF(IFERROR(INDEX(Přehled_body!$E$3:$ED$130,MATCH(Tabulka!$AI64,Přehled_body!$A$3:$A$130,0),MATCH(Tabulka!AD$2,Přehled_body!$E$1:$ED$1,0)),)="",,IF(IFERROR(INDEX(Přehled_body!$E$3:$ED$130,MATCH(Tabulka!$AI64,Přehled_body!$A$3:$A$130,0),MATCH(Tabulka!AD$2,Přehled_body!$E$1:$ED$1,0)),)=0,0.00000000001,IFERROR(INDEX(Přehled_body!$E$3:$ED$130,MATCH(Tabulka!$AI64,Přehled_body!$A$3:$A$130,0),MATCH(Tabulka!AD$2,Přehled_body!$E$1:$ED$1,0)),)))</f>
        <v>0</v>
      </c>
      <c r="AE64" s="71">
        <f>IF(SUM($D$64:$AD$68)&lt;1,-90000,SUM(D64:AD64))</f>
        <v>-90000</v>
      </c>
      <c r="AF64" s="72"/>
      <c r="AG64" s="8"/>
      <c r="AI64" t="str">
        <f>CONCATENATE($B$65," ",$B$66,C64)</f>
        <v>Pavla ŠmídováVýhry</v>
      </c>
    </row>
    <row r="65" spans="1:35" ht="13.8">
      <c r="A65" s="64" t="str">
        <f>CONCATENATE(B65," ",B66)</f>
        <v>Pavla Šmídová</v>
      </c>
      <c r="B65" s="95" t="s">
        <v>45</v>
      </c>
      <c r="C65" s="73" t="s">
        <v>24</v>
      </c>
      <c r="D65" s="111">
        <f>IF(IFERROR(INDEX(Přehled_body!$E$3:$ED$130,MATCH(Tabulka!$AI65,Přehled_body!$A$3:$A$130,0),MATCH(Tabulka!D$2,Přehled_body!$E$1:$ED$1,0)),)="",,IF(IFERROR(INDEX(Přehled_body!$E$3:$ED$130,MATCH(Tabulka!$AI65,Přehled_body!$A$3:$A$130,0),MATCH(Tabulka!D$2,Přehled_body!$E$1:$ED$1,0)),)=0,0.00000000001,IFERROR(INDEX(Přehled_body!$E$3:$ED$130,MATCH(Tabulka!$AI65,Přehled_body!$A$3:$A$130,0),MATCH(Tabulka!D$2,Přehled_body!$E$1:$ED$1,0)),)))</f>
        <v>0</v>
      </c>
      <c r="E65" s="111">
        <f>IF(IFERROR(INDEX(Přehled_body!$E$3:$ED$130,MATCH(Tabulka!$AI65,Přehled_body!$A$3:$A$130,0),MATCH(Tabulka!E$2,Přehled_body!$E$1:$ED$1,0)),)="",,IF(IFERROR(INDEX(Přehled_body!$E$3:$ED$130,MATCH(Tabulka!$AI65,Přehled_body!$A$3:$A$130,0),MATCH(Tabulka!E$2,Přehled_body!$E$1:$ED$1,0)),)=0,0.00000000001,IFERROR(INDEX(Přehled_body!$E$3:$ED$130,MATCH(Tabulka!$AI65,Přehled_body!$A$3:$A$130,0),MATCH(Tabulka!E$2,Přehled_body!$E$1:$ED$1,0)),)))</f>
        <v>0</v>
      </c>
      <c r="F65" s="111">
        <f>IF(IFERROR(INDEX(Přehled_body!$E$3:$ED$130,MATCH(Tabulka!$AI65,Přehled_body!$A$3:$A$130,0),MATCH(Tabulka!F$2,Přehled_body!$E$1:$ED$1,0)),)="",,IF(IFERROR(INDEX(Přehled_body!$E$3:$ED$130,MATCH(Tabulka!$AI65,Přehled_body!$A$3:$A$130,0),MATCH(Tabulka!F$2,Přehled_body!$E$1:$ED$1,0)),)=0,0.00000000001,IFERROR(INDEX(Přehled_body!$E$3:$ED$130,MATCH(Tabulka!$AI65,Přehled_body!$A$3:$A$130,0),MATCH(Tabulka!F$2,Přehled_body!$E$1:$ED$1,0)),)))</f>
        <v>0</v>
      </c>
      <c r="G65" s="111">
        <f>IF(IFERROR(INDEX(Přehled_body!$E$3:$ED$130,MATCH(Tabulka!$AI65,Přehled_body!$A$3:$A$130,0),MATCH(Tabulka!G$2,Přehled_body!$E$1:$ED$1,0)),)="",,IF(IFERROR(INDEX(Přehled_body!$E$3:$ED$130,MATCH(Tabulka!$AI65,Přehled_body!$A$3:$A$130,0),MATCH(Tabulka!G$2,Přehled_body!$E$1:$ED$1,0)),)=0,0.00000000001,IFERROR(INDEX(Přehled_body!$E$3:$ED$130,MATCH(Tabulka!$AI65,Přehled_body!$A$3:$A$130,0),MATCH(Tabulka!G$2,Přehled_body!$E$1:$ED$1,0)),)))</f>
        <v>0</v>
      </c>
      <c r="H65" s="111">
        <f>IF(IFERROR(INDEX(Přehled_body!$E$3:$ED$130,MATCH(Tabulka!$AI65,Přehled_body!$A$3:$A$130,0),MATCH(Tabulka!H$2,Přehled_body!$E$1:$ED$1,0)),)="",,IF(IFERROR(INDEX(Přehled_body!$E$3:$ED$130,MATCH(Tabulka!$AI65,Přehled_body!$A$3:$A$130,0),MATCH(Tabulka!H$2,Přehled_body!$E$1:$ED$1,0)),)=0,0.00000000001,IFERROR(INDEX(Přehled_body!$E$3:$ED$130,MATCH(Tabulka!$AI65,Přehled_body!$A$3:$A$130,0),MATCH(Tabulka!H$2,Přehled_body!$E$1:$ED$1,0)),)))</f>
        <v>0</v>
      </c>
      <c r="I65" s="111">
        <f>IF(IFERROR(INDEX(Přehled_body!$E$3:$ED$130,MATCH(Tabulka!$AI65,Přehled_body!$A$3:$A$130,0),MATCH(Tabulka!I$2,Přehled_body!$E$1:$ED$1,0)),)="",,IF(IFERROR(INDEX(Přehled_body!$E$3:$ED$130,MATCH(Tabulka!$AI65,Přehled_body!$A$3:$A$130,0),MATCH(Tabulka!I$2,Přehled_body!$E$1:$ED$1,0)),)=0,0.00000000001,IFERROR(INDEX(Přehled_body!$E$3:$ED$130,MATCH(Tabulka!$AI65,Přehled_body!$A$3:$A$130,0),MATCH(Tabulka!I$2,Přehled_body!$E$1:$ED$1,0)),)))</f>
        <v>0</v>
      </c>
      <c r="J65" s="111">
        <f>IF(IFERROR(INDEX(Přehled_body!$E$3:$ED$130,MATCH(Tabulka!$AI65,Přehled_body!$A$3:$A$130,0),MATCH(Tabulka!J$2,Přehled_body!$E$1:$ED$1,0)),)="",,IF(IFERROR(INDEX(Přehled_body!$E$3:$ED$130,MATCH(Tabulka!$AI65,Přehled_body!$A$3:$A$130,0),MATCH(Tabulka!J$2,Přehled_body!$E$1:$ED$1,0)),)=0,0.00000000001,IFERROR(INDEX(Přehled_body!$E$3:$ED$130,MATCH(Tabulka!$AI65,Přehled_body!$A$3:$A$130,0),MATCH(Tabulka!J$2,Přehled_body!$E$1:$ED$1,0)),)))</f>
        <v>0</v>
      </c>
      <c r="K65" s="111">
        <f>IF(IFERROR(INDEX(Přehled_body!$E$3:$ED$130,MATCH(Tabulka!$AI65,Přehled_body!$A$3:$A$130,0),MATCH(Tabulka!K$2,Přehled_body!$E$1:$ED$1,0)),)="",,IF(IFERROR(INDEX(Přehled_body!$E$3:$ED$130,MATCH(Tabulka!$AI65,Přehled_body!$A$3:$A$130,0),MATCH(Tabulka!K$2,Přehled_body!$E$1:$ED$1,0)),)=0,0.00000000001,IFERROR(INDEX(Přehled_body!$E$3:$ED$130,MATCH(Tabulka!$AI65,Přehled_body!$A$3:$A$130,0),MATCH(Tabulka!K$2,Přehled_body!$E$1:$ED$1,0)),)))</f>
        <v>0</v>
      </c>
      <c r="L65" s="111">
        <f>IF(IFERROR(INDEX(Přehled_body!$E$3:$ED$130,MATCH(Tabulka!$AI65,Přehled_body!$A$3:$A$130,0),MATCH(Tabulka!L$2,Přehled_body!$E$1:$ED$1,0)),)="",,IF(IFERROR(INDEX(Přehled_body!$E$3:$ED$130,MATCH(Tabulka!$AI65,Přehled_body!$A$3:$A$130,0),MATCH(Tabulka!L$2,Přehled_body!$E$1:$ED$1,0)),)=0,0.00000000001,IFERROR(INDEX(Přehled_body!$E$3:$ED$130,MATCH(Tabulka!$AI65,Přehled_body!$A$3:$A$130,0),MATCH(Tabulka!L$2,Přehled_body!$E$1:$ED$1,0)),)))</f>
        <v>0</v>
      </c>
      <c r="M65" s="111">
        <f>IF(IFERROR(INDEX(Přehled_body!$E$3:$ED$130,MATCH(Tabulka!$AI65,Přehled_body!$A$3:$A$130,0),MATCH(Tabulka!M$2,Přehled_body!$E$1:$ED$1,0)),)="",,IF(IFERROR(INDEX(Přehled_body!$E$3:$ED$130,MATCH(Tabulka!$AI65,Přehled_body!$A$3:$A$130,0),MATCH(Tabulka!M$2,Přehled_body!$E$1:$ED$1,0)),)=0,0.00000000001,IFERROR(INDEX(Přehled_body!$E$3:$ED$130,MATCH(Tabulka!$AI65,Přehled_body!$A$3:$A$130,0),MATCH(Tabulka!M$2,Přehled_body!$E$1:$ED$1,0)),)))</f>
        <v>0</v>
      </c>
      <c r="N65" s="111">
        <f>IF(IFERROR(INDEX(Přehled_body!$E$3:$ED$130,MATCH(Tabulka!$AI65,Přehled_body!$A$3:$A$130,0),MATCH(Tabulka!N$2,Přehled_body!$E$1:$ED$1,0)),)="",,IF(IFERROR(INDEX(Přehled_body!$E$3:$ED$130,MATCH(Tabulka!$AI65,Přehled_body!$A$3:$A$130,0),MATCH(Tabulka!N$2,Přehled_body!$E$1:$ED$1,0)),)=0,0.00000000001,IFERROR(INDEX(Přehled_body!$E$3:$ED$130,MATCH(Tabulka!$AI65,Přehled_body!$A$3:$A$130,0),MATCH(Tabulka!N$2,Přehled_body!$E$1:$ED$1,0)),)))</f>
        <v>0</v>
      </c>
      <c r="O65" s="111">
        <f>IF(IFERROR(INDEX(Přehled_body!$E$3:$ED$130,MATCH(Tabulka!$AI65,Přehled_body!$A$3:$A$130,0),MATCH(Tabulka!O$2,Přehled_body!$E$1:$ED$1,0)),)="",,IF(IFERROR(INDEX(Přehled_body!$E$3:$ED$130,MATCH(Tabulka!$AI65,Přehled_body!$A$3:$A$130,0),MATCH(Tabulka!O$2,Přehled_body!$E$1:$ED$1,0)),)=0,0.00000000001,IFERROR(INDEX(Přehled_body!$E$3:$ED$130,MATCH(Tabulka!$AI65,Přehled_body!$A$3:$A$130,0),MATCH(Tabulka!O$2,Přehled_body!$E$1:$ED$1,0)),)))</f>
        <v>0</v>
      </c>
      <c r="P65" s="111">
        <f>IF(IFERROR(INDEX(Přehled_body!$E$3:$ED$130,MATCH(Tabulka!$AI65,Přehled_body!$A$3:$A$130,0),MATCH(Tabulka!P$2,Přehled_body!$E$1:$ED$1,0)),)="",,IF(IFERROR(INDEX(Přehled_body!$E$3:$ED$130,MATCH(Tabulka!$AI65,Přehled_body!$A$3:$A$130,0),MATCH(Tabulka!P$2,Přehled_body!$E$1:$ED$1,0)),)=0,0.00000000001,IFERROR(INDEX(Přehled_body!$E$3:$ED$130,MATCH(Tabulka!$AI65,Přehled_body!$A$3:$A$130,0),MATCH(Tabulka!P$2,Přehled_body!$E$1:$ED$1,0)),)))</f>
        <v>0</v>
      </c>
      <c r="Q65" s="111">
        <f>IF(IFERROR(INDEX(Přehled_body!$E$3:$ED$130,MATCH(Tabulka!$AI65,Přehled_body!$A$3:$A$130,0),MATCH(Tabulka!Q$2,Přehled_body!$E$1:$ED$1,0)),)="",,IF(IFERROR(INDEX(Přehled_body!$E$3:$ED$130,MATCH(Tabulka!$AI65,Přehled_body!$A$3:$A$130,0),MATCH(Tabulka!Q$2,Přehled_body!$E$1:$ED$1,0)),)=0,0.00000000001,IFERROR(INDEX(Přehled_body!$E$3:$ED$130,MATCH(Tabulka!$AI65,Přehled_body!$A$3:$A$130,0),MATCH(Tabulka!Q$2,Přehled_body!$E$1:$ED$1,0)),)))</f>
        <v>0</v>
      </c>
      <c r="R65" s="111">
        <f>IF(IFERROR(INDEX(Přehled_body!$E$3:$ED$130,MATCH(Tabulka!$AI65,Přehled_body!$A$3:$A$130,0),MATCH(Tabulka!R$2,Přehled_body!$E$1:$ED$1,0)),)="",,IF(IFERROR(INDEX(Přehled_body!$E$3:$ED$130,MATCH(Tabulka!$AI65,Přehled_body!$A$3:$A$130,0),MATCH(Tabulka!R$2,Přehled_body!$E$1:$ED$1,0)),)=0,0.00000000001,IFERROR(INDEX(Přehled_body!$E$3:$ED$130,MATCH(Tabulka!$AI65,Přehled_body!$A$3:$A$130,0),MATCH(Tabulka!R$2,Přehled_body!$E$1:$ED$1,0)),)))</f>
        <v>0</v>
      </c>
      <c r="S65" s="111">
        <f>IF(IFERROR(INDEX(Přehled_body!$E$3:$ED$130,MATCH(Tabulka!$AI65,Přehled_body!$A$3:$A$130,0),MATCH(Tabulka!S$2,Přehled_body!$E$1:$ED$1,0)),)="",,IF(IFERROR(INDEX(Přehled_body!$E$3:$ED$130,MATCH(Tabulka!$AI65,Přehled_body!$A$3:$A$130,0),MATCH(Tabulka!S$2,Přehled_body!$E$1:$ED$1,0)),)=0,0.00000000001,IFERROR(INDEX(Přehled_body!$E$3:$ED$130,MATCH(Tabulka!$AI65,Přehled_body!$A$3:$A$130,0),MATCH(Tabulka!S$2,Přehled_body!$E$1:$ED$1,0)),)))</f>
        <v>0</v>
      </c>
      <c r="T65" s="111">
        <f>IF(IFERROR(INDEX(Přehled_body!$E$3:$ED$130,MATCH(Tabulka!$AI65,Přehled_body!$A$3:$A$130,0),MATCH(Tabulka!T$2,Přehled_body!$E$1:$ED$1,0)),)="",,IF(IFERROR(INDEX(Přehled_body!$E$3:$ED$130,MATCH(Tabulka!$AI65,Přehled_body!$A$3:$A$130,0),MATCH(Tabulka!T$2,Přehled_body!$E$1:$ED$1,0)),)=0,0.00000000001,IFERROR(INDEX(Přehled_body!$E$3:$ED$130,MATCH(Tabulka!$AI65,Přehled_body!$A$3:$A$130,0),MATCH(Tabulka!T$2,Přehled_body!$E$1:$ED$1,0)),)))</f>
        <v>0</v>
      </c>
      <c r="U65" s="111">
        <f>IF(IFERROR(INDEX(Přehled_body!$E$3:$ED$130,MATCH(Tabulka!$AI65,Přehled_body!$A$3:$A$130,0),MATCH(Tabulka!U$2,Přehled_body!$E$1:$ED$1,0)),)="",,IF(IFERROR(INDEX(Přehled_body!$E$3:$ED$130,MATCH(Tabulka!$AI65,Přehled_body!$A$3:$A$130,0),MATCH(Tabulka!U$2,Přehled_body!$E$1:$ED$1,0)),)=0,0.00000000001,IFERROR(INDEX(Přehled_body!$E$3:$ED$130,MATCH(Tabulka!$AI65,Přehled_body!$A$3:$A$130,0),MATCH(Tabulka!U$2,Přehled_body!$E$1:$ED$1,0)),)))</f>
        <v>0</v>
      </c>
      <c r="V65" s="111">
        <f>IF(IFERROR(INDEX(Přehled_body!$E$3:$ED$130,MATCH(Tabulka!$AI65,Přehled_body!$A$3:$A$130,0),MATCH(Tabulka!V$2,Přehled_body!$E$1:$ED$1,0)),)="",,IF(IFERROR(INDEX(Přehled_body!$E$3:$ED$130,MATCH(Tabulka!$AI65,Přehled_body!$A$3:$A$130,0),MATCH(Tabulka!V$2,Přehled_body!$E$1:$ED$1,0)),)=0,0.00000000001,IFERROR(INDEX(Přehled_body!$E$3:$ED$130,MATCH(Tabulka!$AI65,Přehled_body!$A$3:$A$130,0),MATCH(Tabulka!V$2,Přehled_body!$E$1:$ED$1,0)),)))</f>
        <v>0</v>
      </c>
      <c r="W65" s="111">
        <f>IF(IFERROR(INDEX(Přehled_body!$E$3:$ED$130,MATCH(Tabulka!$AI65,Přehled_body!$A$3:$A$130,0),MATCH(Tabulka!W$2,Přehled_body!$E$1:$ED$1,0)),)="",,IF(IFERROR(INDEX(Přehled_body!$E$3:$ED$130,MATCH(Tabulka!$AI65,Přehled_body!$A$3:$A$130,0),MATCH(Tabulka!W$2,Přehled_body!$E$1:$ED$1,0)),)=0,0.00000000001,IFERROR(INDEX(Přehled_body!$E$3:$ED$130,MATCH(Tabulka!$AI65,Přehled_body!$A$3:$A$130,0),MATCH(Tabulka!W$2,Přehled_body!$E$1:$ED$1,0)),)))</f>
        <v>0</v>
      </c>
      <c r="X65" s="111">
        <f>IF(IFERROR(INDEX(Přehled_body!$E$3:$ED$130,MATCH(Tabulka!$AI65,Přehled_body!$A$3:$A$130,0),MATCH(Tabulka!X$2,Přehled_body!$E$1:$ED$1,0)),)="",,IF(IFERROR(INDEX(Přehled_body!$E$3:$ED$130,MATCH(Tabulka!$AI65,Přehled_body!$A$3:$A$130,0),MATCH(Tabulka!X$2,Přehled_body!$E$1:$ED$1,0)),)=0,0.00000000001,IFERROR(INDEX(Přehled_body!$E$3:$ED$130,MATCH(Tabulka!$AI65,Přehled_body!$A$3:$A$130,0),MATCH(Tabulka!X$2,Přehled_body!$E$1:$ED$1,0)),)))</f>
        <v>0</v>
      </c>
      <c r="Y65" s="111">
        <f>IF(IFERROR(INDEX(Přehled_body!$E$3:$ED$130,MATCH(Tabulka!$AI65,Přehled_body!$A$3:$A$130,0),MATCH(Tabulka!Y$2,Přehled_body!$E$1:$ED$1,0)),)="",,IF(IFERROR(INDEX(Přehled_body!$E$3:$ED$130,MATCH(Tabulka!$AI65,Přehled_body!$A$3:$A$130,0),MATCH(Tabulka!Y$2,Přehled_body!$E$1:$ED$1,0)),)=0,0.00000000001,IFERROR(INDEX(Přehled_body!$E$3:$ED$130,MATCH(Tabulka!$AI65,Přehled_body!$A$3:$A$130,0),MATCH(Tabulka!Y$2,Přehled_body!$E$1:$ED$1,0)),)))</f>
        <v>0</v>
      </c>
      <c r="Z65" s="111">
        <f>IF(IFERROR(INDEX(Přehled_body!$E$3:$ED$130,MATCH(Tabulka!$AI65,Přehled_body!$A$3:$A$130,0),MATCH(Tabulka!Z$2,Přehled_body!$E$1:$ED$1,0)),)="",,IF(IFERROR(INDEX(Přehled_body!$E$3:$ED$130,MATCH(Tabulka!$AI65,Přehled_body!$A$3:$A$130,0),MATCH(Tabulka!Z$2,Přehled_body!$E$1:$ED$1,0)),)=0,0.00000000001,IFERROR(INDEX(Přehled_body!$E$3:$ED$130,MATCH(Tabulka!$AI65,Přehled_body!$A$3:$A$130,0),MATCH(Tabulka!Z$2,Přehled_body!$E$1:$ED$1,0)),)))</f>
        <v>0</v>
      </c>
      <c r="AA65" s="111">
        <f>IF(IFERROR(INDEX(Přehled_body!$E$3:$ED$130,MATCH(Tabulka!$AI65,Přehled_body!$A$3:$A$130,0),MATCH(Tabulka!AA$2,Přehled_body!$E$1:$ED$1,0)),)="",,IF(IFERROR(INDEX(Přehled_body!$E$3:$ED$130,MATCH(Tabulka!$AI65,Přehled_body!$A$3:$A$130,0),MATCH(Tabulka!AA$2,Přehled_body!$E$1:$ED$1,0)),)=0,0.00000000001,IFERROR(INDEX(Přehled_body!$E$3:$ED$130,MATCH(Tabulka!$AI65,Přehled_body!$A$3:$A$130,0),MATCH(Tabulka!AA$2,Přehled_body!$E$1:$ED$1,0)),)))</f>
        <v>0</v>
      </c>
      <c r="AB65" s="111">
        <f>IF(IFERROR(INDEX(Přehled_body!$E$3:$ED$130,MATCH(Tabulka!$AI65,Přehled_body!$A$3:$A$130,0),MATCH(Tabulka!AB$2,Přehled_body!$E$1:$ED$1,0)),)="",,IF(IFERROR(INDEX(Přehled_body!$E$3:$ED$130,MATCH(Tabulka!$AI65,Přehled_body!$A$3:$A$130,0),MATCH(Tabulka!AB$2,Přehled_body!$E$1:$ED$1,0)),)=0,0.00000000001,IFERROR(INDEX(Přehled_body!$E$3:$ED$130,MATCH(Tabulka!$AI65,Přehled_body!$A$3:$A$130,0),MATCH(Tabulka!AB$2,Přehled_body!$E$1:$ED$1,0)),)))</f>
        <v>0</v>
      </c>
      <c r="AC65" s="111">
        <f>IF(IFERROR(INDEX(Přehled_body!$E$3:$ED$130,MATCH(Tabulka!$AI65,Přehled_body!$A$3:$A$130,0),MATCH(Tabulka!AC$2,Přehled_body!$E$1:$ED$1,0)),)="",,IF(IFERROR(INDEX(Přehled_body!$E$3:$ED$130,MATCH(Tabulka!$AI65,Přehled_body!$A$3:$A$130,0),MATCH(Tabulka!AC$2,Přehled_body!$E$1:$ED$1,0)),)=0,0.00000000001,IFERROR(INDEX(Přehled_body!$E$3:$ED$130,MATCH(Tabulka!$AI65,Přehled_body!$A$3:$A$130,0),MATCH(Tabulka!AC$2,Přehled_body!$E$1:$ED$1,0)),)))</f>
        <v>0</v>
      </c>
      <c r="AD65" s="111">
        <f>IF(IFERROR(INDEX(Přehled_body!$E$3:$ED$130,MATCH(Tabulka!$AI65,Přehled_body!$A$3:$A$130,0),MATCH(Tabulka!AD$2,Přehled_body!$E$1:$ED$1,0)),)="",,IF(IFERROR(INDEX(Přehled_body!$E$3:$ED$130,MATCH(Tabulka!$AI65,Přehled_body!$A$3:$A$130,0),MATCH(Tabulka!AD$2,Přehled_body!$E$1:$ED$1,0)),)=0,0.00000000001,IFERROR(INDEX(Přehled_body!$E$3:$ED$130,MATCH(Tabulka!$AI65,Přehled_body!$A$3:$A$130,0),MATCH(Tabulka!AD$2,Přehled_body!$E$1:$ED$1,0)),)))</f>
        <v>0</v>
      </c>
      <c r="AE65" s="74">
        <f>IF(SUM($D$64:$AD$68)&lt;1,-90000,SUM(D65:AD65))</f>
        <v>-90000</v>
      </c>
      <c r="AF65" s="140">
        <f>IF(AE68&gt;0.9,SUM(AE64-AE65)+0.00000001,0)</f>
        <v>0</v>
      </c>
      <c r="AG65" s="8"/>
      <c r="AI65" t="str">
        <f>CONCATENATE($B$65," ",$B$66,C65)</f>
        <v>Pavla ŠmídováProhry</v>
      </c>
    </row>
    <row r="66" spans="1:35" ht="13.8">
      <c r="A66" s="64" t="str">
        <f>CONCATENATE(B66," ",B65)</f>
        <v>Šmídová Pavla</v>
      </c>
      <c r="B66" s="95" t="s">
        <v>46</v>
      </c>
      <c r="C66" s="73" t="s">
        <v>39</v>
      </c>
      <c r="D66" s="111">
        <f>IF(IFERROR(INDEX(Přehled_body!$E$3:$ED$130,MATCH(Tabulka!$AI66,Přehled_body!$A$3:$A$130,0),MATCH(Tabulka!D$2,Přehled_body!$E$1:$ED$1,0)),)="",,IF(IFERROR(INDEX(Přehled_body!$E$3:$ED$130,MATCH(Tabulka!$AI66,Přehled_body!$A$3:$A$130,0),MATCH(Tabulka!D$2,Přehled_body!$E$1:$ED$1,0)),)=0,0.00000000001,IFERROR(INDEX(Přehled_body!$E$3:$ED$130,MATCH(Tabulka!$AI66,Přehled_body!$A$3:$A$130,0),MATCH(Tabulka!D$2,Přehled_body!$E$1:$ED$1,0)),)))</f>
        <v>0</v>
      </c>
      <c r="E66" s="111">
        <f>IF(IFERROR(INDEX(Přehled_body!$E$3:$ED$130,MATCH(Tabulka!$AI66,Přehled_body!$A$3:$A$130,0),MATCH(Tabulka!E$2,Přehled_body!$E$1:$ED$1,0)),)="",,IF(IFERROR(INDEX(Přehled_body!$E$3:$ED$130,MATCH(Tabulka!$AI66,Přehled_body!$A$3:$A$130,0),MATCH(Tabulka!E$2,Přehled_body!$E$1:$ED$1,0)),)=0,0.00000000001,IFERROR(INDEX(Přehled_body!$E$3:$ED$130,MATCH(Tabulka!$AI66,Přehled_body!$A$3:$A$130,0),MATCH(Tabulka!E$2,Přehled_body!$E$1:$ED$1,0)),)))</f>
        <v>0</v>
      </c>
      <c r="F66" s="111">
        <f>IF(IFERROR(INDEX(Přehled_body!$E$3:$ED$130,MATCH(Tabulka!$AI66,Přehled_body!$A$3:$A$130,0),MATCH(Tabulka!F$2,Přehled_body!$E$1:$ED$1,0)),)="",,IF(IFERROR(INDEX(Přehled_body!$E$3:$ED$130,MATCH(Tabulka!$AI66,Přehled_body!$A$3:$A$130,0),MATCH(Tabulka!F$2,Přehled_body!$E$1:$ED$1,0)),)=0,0.00000000001,IFERROR(INDEX(Přehled_body!$E$3:$ED$130,MATCH(Tabulka!$AI66,Přehled_body!$A$3:$A$130,0),MATCH(Tabulka!F$2,Přehled_body!$E$1:$ED$1,0)),)))</f>
        <v>0</v>
      </c>
      <c r="G66" s="111">
        <f>IF(IFERROR(INDEX(Přehled_body!$E$3:$ED$130,MATCH(Tabulka!$AI66,Přehled_body!$A$3:$A$130,0),MATCH(Tabulka!G$2,Přehled_body!$E$1:$ED$1,0)),)="",,IF(IFERROR(INDEX(Přehled_body!$E$3:$ED$130,MATCH(Tabulka!$AI66,Přehled_body!$A$3:$A$130,0),MATCH(Tabulka!G$2,Přehled_body!$E$1:$ED$1,0)),)=0,0.00000000001,IFERROR(INDEX(Přehled_body!$E$3:$ED$130,MATCH(Tabulka!$AI66,Přehled_body!$A$3:$A$130,0),MATCH(Tabulka!G$2,Přehled_body!$E$1:$ED$1,0)),)))</f>
        <v>0</v>
      </c>
      <c r="H66" s="111">
        <f>IF(IFERROR(INDEX(Přehled_body!$E$3:$ED$130,MATCH(Tabulka!$AI66,Přehled_body!$A$3:$A$130,0),MATCH(Tabulka!H$2,Přehled_body!$E$1:$ED$1,0)),)="",,IF(IFERROR(INDEX(Přehled_body!$E$3:$ED$130,MATCH(Tabulka!$AI66,Přehled_body!$A$3:$A$130,0),MATCH(Tabulka!H$2,Přehled_body!$E$1:$ED$1,0)),)=0,0.00000000001,IFERROR(INDEX(Přehled_body!$E$3:$ED$130,MATCH(Tabulka!$AI66,Přehled_body!$A$3:$A$130,0),MATCH(Tabulka!H$2,Přehled_body!$E$1:$ED$1,0)),)))</f>
        <v>0</v>
      </c>
      <c r="I66" s="111">
        <f>IF(IFERROR(INDEX(Přehled_body!$E$3:$ED$130,MATCH(Tabulka!$AI66,Přehled_body!$A$3:$A$130,0),MATCH(Tabulka!I$2,Přehled_body!$E$1:$ED$1,0)),)="",,IF(IFERROR(INDEX(Přehled_body!$E$3:$ED$130,MATCH(Tabulka!$AI66,Přehled_body!$A$3:$A$130,0),MATCH(Tabulka!I$2,Přehled_body!$E$1:$ED$1,0)),)=0,0.00000000001,IFERROR(INDEX(Přehled_body!$E$3:$ED$130,MATCH(Tabulka!$AI66,Přehled_body!$A$3:$A$130,0),MATCH(Tabulka!I$2,Přehled_body!$E$1:$ED$1,0)),)))</f>
        <v>0</v>
      </c>
      <c r="J66" s="111">
        <f>IF(IFERROR(INDEX(Přehled_body!$E$3:$ED$130,MATCH(Tabulka!$AI66,Přehled_body!$A$3:$A$130,0),MATCH(Tabulka!J$2,Přehled_body!$E$1:$ED$1,0)),)="",,IF(IFERROR(INDEX(Přehled_body!$E$3:$ED$130,MATCH(Tabulka!$AI66,Přehled_body!$A$3:$A$130,0),MATCH(Tabulka!J$2,Přehled_body!$E$1:$ED$1,0)),)=0,0.00000000001,IFERROR(INDEX(Přehled_body!$E$3:$ED$130,MATCH(Tabulka!$AI66,Přehled_body!$A$3:$A$130,0),MATCH(Tabulka!J$2,Přehled_body!$E$1:$ED$1,0)),)))</f>
        <v>0</v>
      </c>
      <c r="K66" s="111">
        <f>IF(IFERROR(INDEX(Přehled_body!$E$3:$ED$130,MATCH(Tabulka!$AI66,Přehled_body!$A$3:$A$130,0),MATCH(Tabulka!K$2,Přehled_body!$E$1:$ED$1,0)),)="",,IF(IFERROR(INDEX(Přehled_body!$E$3:$ED$130,MATCH(Tabulka!$AI66,Přehled_body!$A$3:$A$130,0),MATCH(Tabulka!K$2,Přehled_body!$E$1:$ED$1,0)),)=0,0.00000000001,IFERROR(INDEX(Přehled_body!$E$3:$ED$130,MATCH(Tabulka!$AI66,Přehled_body!$A$3:$A$130,0),MATCH(Tabulka!K$2,Přehled_body!$E$1:$ED$1,0)),)))</f>
        <v>0</v>
      </c>
      <c r="L66" s="111">
        <f>IF(IFERROR(INDEX(Přehled_body!$E$3:$ED$130,MATCH(Tabulka!$AI66,Přehled_body!$A$3:$A$130,0),MATCH(Tabulka!L$2,Přehled_body!$E$1:$ED$1,0)),)="",,IF(IFERROR(INDEX(Přehled_body!$E$3:$ED$130,MATCH(Tabulka!$AI66,Přehled_body!$A$3:$A$130,0),MATCH(Tabulka!L$2,Přehled_body!$E$1:$ED$1,0)),)=0,0.00000000001,IFERROR(INDEX(Přehled_body!$E$3:$ED$130,MATCH(Tabulka!$AI66,Přehled_body!$A$3:$A$130,0),MATCH(Tabulka!L$2,Přehled_body!$E$1:$ED$1,0)),)))</f>
        <v>0</v>
      </c>
      <c r="M66" s="111">
        <f>IF(IFERROR(INDEX(Přehled_body!$E$3:$ED$130,MATCH(Tabulka!$AI66,Přehled_body!$A$3:$A$130,0),MATCH(Tabulka!M$2,Přehled_body!$E$1:$ED$1,0)),)="",,IF(IFERROR(INDEX(Přehled_body!$E$3:$ED$130,MATCH(Tabulka!$AI66,Přehled_body!$A$3:$A$130,0),MATCH(Tabulka!M$2,Přehled_body!$E$1:$ED$1,0)),)=0,0.00000000001,IFERROR(INDEX(Přehled_body!$E$3:$ED$130,MATCH(Tabulka!$AI66,Přehled_body!$A$3:$A$130,0),MATCH(Tabulka!M$2,Přehled_body!$E$1:$ED$1,0)),)))</f>
        <v>0</v>
      </c>
      <c r="N66" s="111">
        <f>IF(IFERROR(INDEX(Přehled_body!$E$3:$ED$130,MATCH(Tabulka!$AI66,Přehled_body!$A$3:$A$130,0),MATCH(Tabulka!N$2,Přehled_body!$E$1:$ED$1,0)),)="",,IF(IFERROR(INDEX(Přehled_body!$E$3:$ED$130,MATCH(Tabulka!$AI66,Přehled_body!$A$3:$A$130,0),MATCH(Tabulka!N$2,Přehled_body!$E$1:$ED$1,0)),)=0,0.00000000001,IFERROR(INDEX(Přehled_body!$E$3:$ED$130,MATCH(Tabulka!$AI66,Přehled_body!$A$3:$A$130,0),MATCH(Tabulka!N$2,Přehled_body!$E$1:$ED$1,0)),)))</f>
        <v>0</v>
      </c>
      <c r="O66" s="111">
        <f>IF(IFERROR(INDEX(Přehled_body!$E$3:$ED$130,MATCH(Tabulka!$AI66,Přehled_body!$A$3:$A$130,0),MATCH(Tabulka!O$2,Přehled_body!$E$1:$ED$1,0)),)="",,IF(IFERROR(INDEX(Přehled_body!$E$3:$ED$130,MATCH(Tabulka!$AI66,Přehled_body!$A$3:$A$130,0),MATCH(Tabulka!O$2,Přehled_body!$E$1:$ED$1,0)),)=0,0.00000000001,IFERROR(INDEX(Přehled_body!$E$3:$ED$130,MATCH(Tabulka!$AI66,Přehled_body!$A$3:$A$130,0),MATCH(Tabulka!O$2,Přehled_body!$E$1:$ED$1,0)),)))</f>
        <v>0</v>
      </c>
      <c r="P66" s="111">
        <f>IF(IFERROR(INDEX(Přehled_body!$E$3:$ED$130,MATCH(Tabulka!$AI66,Přehled_body!$A$3:$A$130,0),MATCH(Tabulka!P$2,Přehled_body!$E$1:$ED$1,0)),)="",,IF(IFERROR(INDEX(Přehled_body!$E$3:$ED$130,MATCH(Tabulka!$AI66,Přehled_body!$A$3:$A$130,0),MATCH(Tabulka!P$2,Přehled_body!$E$1:$ED$1,0)),)=0,0.00000000001,IFERROR(INDEX(Přehled_body!$E$3:$ED$130,MATCH(Tabulka!$AI66,Přehled_body!$A$3:$A$130,0),MATCH(Tabulka!P$2,Přehled_body!$E$1:$ED$1,0)),)))</f>
        <v>0</v>
      </c>
      <c r="Q66" s="111">
        <f>IF(IFERROR(INDEX(Přehled_body!$E$3:$ED$130,MATCH(Tabulka!$AI66,Přehled_body!$A$3:$A$130,0),MATCH(Tabulka!Q$2,Přehled_body!$E$1:$ED$1,0)),)="",,IF(IFERROR(INDEX(Přehled_body!$E$3:$ED$130,MATCH(Tabulka!$AI66,Přehled_body!$A$3:$A$130,0),MATCH(Tabulka!Q$2,Přehled_body!$E$1:$ED$1,0)),)=0,0.00000000001,IFERROR(INDEX(Přehled_body!$E$3:$ED$130,MATCH(Tabulka!$AI66,Přehled_body!$A$3:$A$130,0),MATCH(Tabulka!Q$2,Přehled_body!$E$1:$ED$1,0)),)))</f>
        <v>0</v>
      </c>
      <c r="R66" s="111">
        <f>IF(IFERROR(INDEX(Přehled_body!$E$3:$ED$130,MATCH(Tabulka!$AI66,Přehled_body!$A$3:$A$130,0),MATCH(Tabulka!R$2,Přehled_body!$E$1:$ED$1,0)),)="",,IF(IFERROR(INDEX(Přehled_body!$E$3:$ED$130,MATCH(Tabulka!$AI66,Přehled_body!$A$3:$A$130,0),MATCH(Tabulka!R$2,Přehled_body!$E$1:$ED$1,0)),)=0,0.00000000001,IFERROR(INDEX(Přehled_body!$E$3:$ED$130,MATCH(Tabulka!$AI66,Přehled_body!$A$3:$A$130,0),MATCH(Tabulka!R$2,Přehled_body!$E$1:$ED$1,0)),)))</f>
        <v>0</v>
      </c>
      <c r="S66" s="111">
        <f>IF(IFERROR(INDEX(Přehled_body!$E$3:$ED$130,MATCH(Tabulka!$AI66,Přehled_body!$A$3:$A$130,0),MATCH(Tabulka!S$2,Přehled_body!$E$1:$ED$1,0)),)="",,IF(IFERROR(INDEX(Přehled_body!$E$3:$ED$130,MATCH(Tabulka!$AI66,Přehled_body!$A$3:$A$130,0),MATCH(Tabulka!S$2,Přehled_body!$E$1:$ED$1,0)),)=0,0.00000000001,IFERROR(INDEX(Přehled_body!$E$3:$ED$130,MATCH(Tabulka!$AI66,Přehled_body!$A$3:$A$130,0),MATCH(Tabulka!S$2,Přehled_body!$E$1:$ED$1,0)),)))</f>
        <v>0</v>
      </c>
      <c r="T66" s="111">
        <f>IF(IFERROR(INDEX(Přehled_body!$E$3:$ED$130,MATCH(Tabulka!$AI66,Přehled_body!$A$3:$A$130,0),MATCH(Tabulka!T$2,Přehled_body!$E$1:$ED$1,0)),)="",,IF(IFERROR(INDEX(Přehled_body!$E$3:$ED$130,MATCH(Tabulka!$AI66,Přehled_body!$A$3:$A$130,0),MATCH(Tabulka!T$2,Přehled_body!$E$1:$ED$1,0)),)=0,0.00000000001,IFERROR(INDEX(Přehled_body!$E$3:$ED$130,MATCH(Tabulka!$AI66,Přehled_body!$A$3:$A$130,0),MATCH(Tabulka!T$2,Přehled_body!$E$1:$ED$1,0)),)))</f>
        <v>0</v>
      </c>
      <c r="U66" s="111">
        <f>IF(IFERROR(INDEX(Přehled_body!$E$3:$ED$130,MATCH(Tabulka!$AI66,Přehled_body!$A$3:$A$130,0),MATCH(Tabulka!U$2,Přehled_body!$E$1:$ED$1,0)),)="",,IF(IFERROR(INDEX(Přehled_body!$E$3:$ED$130,MATCH(Tabulka!$AI66,Přehled_body!$A$3:$A$130,0),MATCH(Tabulka!U$2,Přehled_body!$E$1:$ED$1,0)),)=0,0.00000000001,IFERROR(INDEX(Přehled_body!$E$3:$ED$130,MATCH(Tabulka!$AI66,Přehled_body!$A$3:$A$130,0),MATCH(Tabulka!U$2,Přehled_body!$E$1:$ED$1,0)),)))</f>
        <v>0</v>
      </c>
      <c r="V66" s="111">
        <f>IF(IFERROR(INDEX(Přehled_body!$E$3:$ED$130,MATCH(Tabulka!$AI66,Přehled_body!$A$3:$A$130,0),MATCH(Tabulka!V$2,Přehled_body!$E$1:$ED$1,0)),)="",,IF(IFERROR(INDEX(Přehled_body!$E$3:$ED$130,MATCH(Tabulka!$AI66,Přehled_body!$A$3:$A$130,0),MATCH(Tabulka!V$2,Přehled_body!$E$1:$ED$1,0)),)=0,0.00000000001,IFERROR(INDEX(Přehled_body!$E$3:$ED$130,MATCH(Tabulka!$AI66,Přehled_body!$A$3:$A$130,0),MATCH(Tabulka!V$2,Přehled_body!$E$1:$ED$1,0)),)))</f>
        <v>0</v>
      </c>
      <c r="W66" s="111">
        <f>IF(IFERROR(INDEX(Přehled_body!$E$3:$ED$130,MATCH(Tabulka!$AI66,Přehled_body!$A$3:$A$130,0),MATCH(Tabulka!W$2,Přehled_body!$E$1:$ED$1,0)),)="",,IF(IFERROR(INDEX(Přehled_body!$E$3:$ED$130,MATCH(Tabulka!$AI66,Přehled_body!$A$3:$A$130,0),MATCH(Tabulka!W$2,Přehled_body!$E$1:$ED$1,0)),)=0,0.00000000001,IFERROR(INDEX(Přehled_body!$E$3:$ED$130,MATCH(Tabulka!$AI66,Přehled_body!$A$3:$A$130,0),MATCH(Tabulka!W$2,Přehled_body!$E$1:$ED$1,0)),)))</f>
        <v>0</v>
      </c>
      <c r="X66" s="111">
        <f>IF(IFERROR(INDEX(Přehled_body!$E$3:$ED$130,MATCH(Tabulka!$AI66,Přehled_body!$A$3:$A$130,0),MATCH(Tabulka!X$2,Přehled_body!$E$1:$ED$1,0)),)="",,IF(IFERROR(INDEX(Přehled_body!$E$3:$ED$130,MATCH(Tabulka!$AI66,Přehled_body!$A$3:$A$130,0),MATCH(Tabulka!X$2,Přehled_body!$E$1:$ED$1,0)),)=0,0.00000000001,IFERROR(INDEX(Přehled_body!$E$3:$ED$130,MATCH(Tabulka!$AI66,Přehled_body!$A$3:$A$130,0),MATCH(Tabulka!X$2,Přehled_body!$E$1:$ED$1,0)),)))</f>
        <v>0</v>
      </c>
      <c r="Y66" s="111">
        <f>IF(IFERROR(INDEX(Přehled_body!$E$3:$ED$130,MATCH(Tabulka!$AI66,Přehled_body!$A$3:$A$130,0),MATCH(Tabulka!Y$2,Přehled_body!$E$1:$ED$1,0)),)="",,IF(IFERROR(INDEX(Přehled_body!$E$3:$ED$130,MATCH(Tabulka!$AI66,Přehled_body!$A$3:$A$130,0),MATCH(Tabulka!Y$2,Přehled_body!$E$1:$ED$1,0)),)=0,0.00000000001,IFERROR(INDEX(Přehled_body!$E$3:$ED$130,MATCH(Tabulka!$AI66,Přehled_body!$A$3:$A$130,0),MATCH(Tabulka!Y$2,Přehled_body!$E$1:$ED$1,0)),)))</f>
        <v>0</v>
      </c>
      <c r="Z66" s="111">
        <f>IF(IFERROR(INDEX(Přehled_body!$E$3:$ED$130,MATCH(Tabulka!$AI66,Přehled_body!$A$3:$A$130,0),MATCH(Tabulka!Z$2,Přehled_body!$E$1:$ED$1,0)),)="",,IF(IFERROR(INDEX(Přehled_body!$E$3:$ED$130,MATCH(Tabulka!$AI66,Přehled_body!$A$3:$A$130,0),MATCH(Tabulka!Z$2,Přehled_body!$E$1:$ED$1,0)),)=0,0.00000000001,IFERROR(INDEX(Přehled_body!$E$3:$ED$130,MATCH(Tabulka!$AI66,Přehled_body!$A$3:$A$130,0),MATCH(Tabulka!Z$2,Přehled_body!$E$1:$ED$1,0)),)))</f>
        <v>0</v>
      </c>
      <c r="AA66" s="111">
        <f>IF(IFERROR(INDEX(Přehled_body!$E$3:$ED$130,MATCH(Tabulka!$AI66,Přehled_body!$A$3:$A$130,0),MATCH(Tabulka!AA$2,Přehled_body!$E$1:$ED$1,0)),)="",,IF(IFERROR(INDEX(Přehled_body!$E$3:$ED$130,MATCH(Tabulka!$AI66,Přehled_body!$A$3:$A$130,0),MATCH(Tabulka!AA$2,Přehled_body!$E$1:$ED$1,0)),)=0,0.00000000001,IFERROR(INDEX(Přehled_body!$E$3:$ED$130,MATCH(Tabulka!$AI66,Přehled_body!$A$3:$A$130,0),MATCH(Tabulka!AA$2,Přehled_body!$E$1:$ED$1,0)),)))</f>
        <v>0</v>
      </c>
      <c r="AB66" s="111">
        <f>IF(IFERROR(INDEX(Přehled_body!$E$3:$ED$130,MATCH(Tabulka!$AI66,Přehled_body!$A$3:$A$130,0),MATCH(Tabulka!AB$2,Přehled_body!$E$1:$ED$1,0)),)="",,IF(IFERROR(INDEX(Přehled_body!$E$3:$ED$130,MATCH(Tabulka!$AI66,Přehled_body!$A$3:$A$130,0),MATCH(Tabulka!AB$2,Přehled_body!$E$1:$ED$1,0)),)=0,0.00000000001,IFERROR(INDEX(Přehled_body!$E$3:$ED$130,MATCH(Tabulka!$AI66,Přehled_body!$A$3:$A$130,0),MATCH(Tabulka!AB$2,Přehled_body!$E$1:$ED$1,0)),)))</f>
        <v>0</v>
      </c>
      <c r="AC66" s="111">
        <f>IF(IFERROR(INDEX(Přehled_body!$E$3:$ED$130,MATCH(Tabulka!$AI66,Přehled_body!$A$3:$A$130,0),MATCH(Tabulka!AC$2,Přehled_body!$E$1:$ED$1,0)),)="",,IF(IFERROR(INDEX(Přehled_body!$E$3:$ED$130,MATCH(Tabulka!$AI66,Přehled_body!$A$3:$A$130,0),MATCH(Tabulka!AC$2,Přehled_body!$E$1:$ED$1,0)),)=0,0.00000000001,IFERROR(INDEX(Přehled_body!$E$3:$ED$130,MATCH(Tabulka!$AI66,Přehled_body!$A$3:$A$130,0),MATCH(Tabulka!AC$2,Přehled_body!$E$1:$ED$1,0)),)))</f>
        <v>0</v>
      </c>
      <c r="AD66" s="111">
        <f>IF(IFERROR(INDEX(Přehled_body!$E$3:$ED$130,MATCH(Tabulka!$AI66,Přehled_body!$A$3:$A$130,0),MATCH(Tabulka!AD$2,Přehled_body!$E$1:$ED$1,0)),)="",,IF(IFERROR(INDEX(Přehled_body!$E$3:$ED$130,MATCH(Tabulka!$AI66,Přehled_body!$A$3:$A$130,0),MATCH(Tabulka!AD$2,Přehled_body!$E$1:$ED$1,0)),)=0,0.00000000001,IFERROR(INDEX(Přehled_body!$E$3:$ED$130,MATCH(Tabulka!$AI66,Přehled_body!$A$3:$A$130,0),MATCH(Tabulka!AD$2,Přehled_body!$E$1:$ED$1,0)),)))</f>
        <v>0</v>
      </c>
      <c r="AE66" s="74">
        <f>IF(SUM($D$64:$AD$68)&lt;1,-90000,SUM(D66:AD66))</f>
        <v>-90000</v>
      </c>
      <c r="AF66" s="72"/>
      <c r="AG66" s="8"/>
      <c r="AI66" t="str">
        <f>CONCATENATE($B$65," ",$B$66,C66)</f>
        <v>Pavla ŠmídováPlaceno panáků</v>
      </c>
    </row>
    <row r="67" spans="1:35" ht="13.8">
      <c r="A67" s="64"/>
      <c r="B67" s="95"/>
      <c r="C67" s="73" t="s">
        <v>25</v>
      </c>
      <c r="D67" s="111">
        <f>IF(IFERROR(INDEX(Přehled_body!$E$3:$ED$130,MATCH(Tabulka!$AI67,Přehled_body!$A$3:$A$130,0),MATCH(Tabulka!D$2,Přehled_body!$E$1:$ED$1,0)),)="",,IF(IFERROR(INDEX(Přehled_body!$E$3:$ED$130,MATCH(Tabulka!$AI67,Přehled_body!$A$3:$A$130,0),MATCH(Tabulka!D$2,Přehled_body!$E$1:$ED$1,0)),)=0,0.00000000001,IFERROR(INDEX(Přehled_body!$E$3:$ED$130,MATCH(Tabulka!$AI67,Přehled_body!$A$3:$A$130,0),MATCH(Tabulka!D$2,Přehled_body!$E$1:$ED$1,0)),)))</f>
        <v>0</v>
      </c>
      <c r="E67" s="111">
        <f>IF(IFERROR(INDEX(Přehled_body!$E$3:$ED$130,MATCH(Tabulka!$AI67,Přehled_body!$A$3:$A$130,0),MATCH(Tabulka!E$2,Přehled_body!$E$1:$ED$1,0)),)="",,IF(IFERROR(INDEX(Přehled_body!$E$3:$ED$130,MATCH(Tabulka!$AI67,Přehled_body!$A$3:$A$130,0),MATCH(Tabulka!E$2,Přehled_body!$E$1:$ED$1,0)),)=0,0.00000000001,IFERROR(INDEX(Přehled_body!$E$3:$ED$130,MATCH(Tabulka!$AI67,Přehled_body!$A$3:$A$130,0),MATCH(Tabulka!E$2,Přehled_body!$E$1:$ED$1,0)),)))</f>
        <v>0</v>
      </c>
      <c r="F67" s="111">
        <f>IF(IFERROR(INDEX(Přehled_body!$E$3:$ED$130,MATCH(Tabulka!$AI67,Přehled_body!$A$3:$A$130,0),MATCH(Tabulka!F$2,Přehled_body!$E$1:$ED$1,0)),)="",,IF(IFERROR(INDEX(Přehled_body!$E$3:$ED$130,MATCH(Tabulka!$AI67,Přehled_body!$A$3:$A$130,0),MATCH(Tabulka!F$2,Přehled_body!$E$1:$ED$1,0)),)=0,0.00000000001,IFERROR(INDEX(Přehled_body!$E$3:$ED$130,MATCH(Tabulka!$AI67,Přehled_body!$A$3:$A$130,0),MATCH(Tabulka!F$2,Přehled_body!$E$1:$ED$1,0)),)))</f>
        <v>0</v>
      </c>
      <c r="G67" s="111">
        <f>IF(IFERROR(INDEX(Přehled_body!$E$3:$ED$130,MATCH(Tabulka!$AI67,Přehled_body!$A$3:$A$130,0),MATCH(Tabulka!G$2,Přehled_body!$E$1:$ED$1,0)),)="",,IF(IFERROR(INDEX(Přehled_body!$E$3:$ED$130,MATCH(Tabulka!$AI67,Přehled_body!$A$3:$A$130,0),MATCH(Tabulka!G$2,Přehled_body!$E$1:$ED$1,0)),)=0,0.00000000001,IFERROR(INDEX(Přehled_body!$E$3:$ED$130,MATCH(Tabulka!$AI67,Přehled_body!$A$3:$A$130,0),MATCH(Tabulka!G$2,Přehled_body!$E$1:$ED$1,0)),)))</f>
        <v>0</v>
      </c>
      <c r="H67" s="111">
        <f>IF(IFERROR(INDEX(Přehled_body!$E$3:$ED$130,MATCH(Tabulka!$AI67,Přehled_body!$A$3:$A$130,0),MATCH(Tabulka!H$2,Přehled_body!$E$1:$ED$1,0)),)="",,IF(IFERROR(INDEX(Přehled_body!$E$3:$ED$130,MATCH(Tabulka!$AI67,Přehled_body!$A$3:$A$130,0),MATCH(Tabulka!H$2,Přehled_body!$E$1:$ED$1,0)),)=0,0.00000000001,IFERROR(INDEX(Přehled_body!$E$3:$ED$130,MATCH(Tabulka!$AI67,Přehled_body!$A$3:$A$130,0),MATCH(Tabulka!H$2,Přehled_body!$E$1:$ED$1,0)),)))</f>
        <v>0</v>
      </c>
      <c r="I67" s="111">
        <f>IF(IFERROR(INDEX(Přehled_body!$E$3:$ED$130,MATCH(Tabulka!$AI67,Přehled_body!$A$3:$A$130,0),MATCH(Tabulka!I$2,Přehled_body!$E$1:$ED$1,0)),)="",,IF(IFERROR(INDEX(Přehled_body!$E$3:$ED$130,MATCH(Tabulka!$AI67,Přehled_body!$A$3:$A$130,0),MATCH(Tabulka!I$2,Přehled_body!$E$1:$ED$1,0)),)=0,0.00000000001,IFERROR(INDEX(Přehled_body!$E$3:$ED$130,MATCH(Tabulka!$AI67,Přehled_body!$A$3:$A$130,0),MATCH(Tabulka!I$2,Přehled_body!$E$1:$ED$1,0)),)))</f>
        <v>0</v>
      </c>
      <c r="J67" s="111">
        <f>IF(IFERROR(INDEX(Přehled_body!$E$3:$ED$130,MATCH(Tabulka!$AI67,Přehled_body!$A$3:$A$130,0),MATCH(Tabulka!J$2,Přehled_body!$E$1:$ED$1,0)),)="",,IF(IFERROR(INDEX(Přehled_body!$E$3:$ED$130,MATCH(Tabulka!$AI67,Přehled_body!$A$3:$A$130,0),MATCH(Tabulka!J$2,Přehled_body!$E$1:$ED$1,0)),)=0,0.00000000001,IFERROR(INDEX(Přehled_body!$E$3:$ED$130,MATCH(Tabulka!$AI67,Přehled_body!$A$3:$A$130,0),MATCH(Tabulka!J$2,Přehled_body!$E$1:$ED$1,0)),)))</f>
        <v>0</v>
      </c>
      <c r="K67" s="111">
        <f>IF(IFERROR(INDEX(Přehled_body!$E$3:$ED$130,MATCH(Tabulka!$AI67,Přehled_body!$A$3:$A$130,0),MATCH(Tabulka!K$2,Přehled_body!$E$1:$ED$1,0)),)="",,IF(IFERROR(INDEX(Přehled_body!$E$3:$ED$130,MATCH(Tabulka!$AI67,Přehled_body!$A$3:$A$130,0),MATCH(Tabulka!K$2,Přehled_body!$E$1:$ED$1,0)),)=0,0.00000000001,IFERROR(INDEX(Přehled_body!$E$3:$ED$130,MATCH(Tabulka!$AI67,Přehled_body!$A$3:$A$130,0),MATCH(Tabulka!K$2,Přehled_body!$E$1:$ED$1,0)),)))</f>
        <v>0</v>
      </c>
      <c r="L67" s="111">
        <f>IF(IFERROR(INDEX(Přehled_body!$E$3:$ED$130,MATCH(Tabulka!$AI67,Přehled_body!$A$3:$A$130,0),MATCH(Tabulka!L$2,Přehled_body!$E$1:$ED$1,0)),)="",,IF(IFERROR(INDEX(Přehled_body!$E$3:$ED$130,MATCH(Tabulka!$AI67,Přehled_body!$A$3:$A$130,0),MATCH(Tabulka!L$2,Přehled_body!$E$1:$ED$1,0)),)=0,0.00000000001,IFERROR(INDEX(Přehled_body!$E$3:$ED$130,MATCH(Tabulka!$AI67,Přehled_body!$A$3:$A$130,0),MATCH(Tabulka!L$2,Přehled_body!$E$1:$ED$1,0)),)))</f>
        <v>0</v>
      </c>
      <c r="M67" s="111">
        <f>IF(IFERROR(INDEX(Přehled_body!$E$3:$ED$130,MATCH(Tabulka!$AI67,Přehled_body!$A$3:$A$130,0),MATCH(Tabulka!M$2,Přehled_body!$E$1:$ED$1,0)),)="",,IF(IFERROR(INDEX(Přehled_body!$E$3:$ED$130,MATCH(Tabulka!$AI67,Přehled_body!$A$3:$A$130,0),MATCH(Tabulka!M$2,Přehled_body!$E$1:$ED$1,0)),)=0,0.00000000001,IFERROR(INDEX(Přehled_body!$E$3:$ED$130,MATCH(Tabulka!$AI67,Přehled_body!$A$3:$A$130,0),MATCH(Tabulka!M$2,Přehled_body!$E$1:$ED$1,0)),)))</f>
        <v>0</v>
      </c>
      <c r="N67" s="111">
        <f>IF(IFERROR(INDEX(Přehled_body!$E$3:$ED$130,MATCH(Tabulka!$AI67,Přehled_body!$A$3:$A$130,0),MATCH(Tabulka!N$2,Přehled_body!$E$1:$ED$1,0)),)="",,IF(IFERROR(INDEX(Přehled_body!$E$3:$ED$130,MATCH(Tabulka!$AI67,Přehled_body!$A$3:$A$130,0),MATCH(Tabulka!N$2,Přehled_body!$E$1:$ED$1,0)),)=0,0.00000000001,IFERROR(INDEX(Přehled_body!$E$3:$ED$130,MATCH(Tabulka!$AI67,Přehled_body!$A$3:$A$130,0),MATCH(Tabulka!N$2,Přehled_body!$E$1:$ED$1,0)),)))</f>
        <v>0</v>
      </c>
      <c r="O67" s="111">
        <f>IF(IFERROR(INDEX(Přehled_body!$E$3:$ED$130,MATCH(Tabulka!$AI67,Přehled_body!$A$3:$A$130,0),MATCH(Tabulka!O$2,Přehled_body!$E$1:$ED$1,0)),)="",,IF(IFERROR(INDEX(Přehled_body!$E$3:$ED$130,MATCH(Tabulka!$AI67,Přehled_body!$A$3:$A$130,0),MATCH(Tabulka!O$2,Přehled_body!$E$1:$ED$1,0)),)=0,0.00000000001,IFERROR(INDEX(Přehled_body!$E$3:$ED$130,MATCH(Tabulka!$AI67,Přehled_body!$A$3:$A$130,0),MATCH(Tabulka!O$2,Přehled_body!$E$1:$ED$1,0)),)))</f>
        <v>0</v>
      </c>
      <c r="P67" s="111">
        <f>IF(IFERROR(INDEX(Přehled_body!$E$3:$ED$130,MATCH(Tabulka!$AI67,Přehled_body!$A$3:$A$130,0),MATCH(Tabulka!P$2,Přehled_body!$E$1:$ED$1,0)),)="",,IF(IFERROR(INDEX(Přehled_body!$E$3:$ED$130,MATCH(Tabulka!$AI67,Přehled_body!$A$3:$A$130,0),MATCH(Tabulka!P$2,Přehled_body!$E$1:$ED$1,0)),)=0,0.00000000001,IFERROR(INDEX(Přehled_body!$E$3:$ED$130,MATCH(Tabulka!$AI67,Přehled_body!$A$3:$A$130,0),MATCH(Tabulka!P$2,Přehled_body!$E$1:$ED$1,0)),)))</f>
        <v>0</v>
      </c>
      <c r="Q67" s="111">
        <f>IF(IFERROR(INDEX(Přehled_body!$E$3:$ED$130,MATCH(Tabulka!$AI67,Přehled_body!$A$3:$A$130,0),MATCH(Tabulka!Q$2,Přehled_body!$E$1:$ED$1,0)),)="",,IF(IFERROR(INDEX(Přehled_body!$E$3:$ED$130,MATCH(Tabulka!$AI67,Přehled_body!$A$3:$A$130,0),MATCH(Tabulka!Q$2,Přehled_body!$E$1:$ED$1,0)),)=0,0.00000000001,IFERROR(INDEX(Přehled_body!$E$3:$ED$130,MATCH(Tabulka!$AI67,Přehled_body!$A$3:$A$130,0),MATCH(Tabulka!Q$2,Přehled_body!$E$1:$ED$1,0)),)))</f>
        <v>0</v>
      </c>
      <c r="R67" s="111">
        <f>IF(IFERROR(INDEX(Přehled_body!$E$3:$ED$130,MATCH(Tabulka!$AI67,Přehled_body!$A$3:$A$130,0),MATCH(Tabulka!R$2,Přehled_body!$E$1:$ED$1,0)),)="",,IF(IFERROR(INDEX(Přehled_body!$E$3:$ED$130,MATCH(Tabulka!$AI67,Přehled_body!$A$3:$A$130,0),MATCH(Tabulka!R$2,Přehled_body!$E$1:$ED$1,0)),)=0,0.00000000001,IFERROR(INDEX(Přehled_body!$E$3:$ED$130,MATCH(Tabulka!$AI67,Přehled_body!$A$3:$A$130,0),MATCH(Tabulka!R$2,Přehled_body!$E$1:$ED$1,0)),)))</f>
        <v>0</v>
      </c>
      <c r="S67" s="111">
        <f>IF(IFERROR(INDEX(Přehled_body!$E$3:$ED$130,MATCH(Tabulka!$AI67,Přehled_body!$A$3:$A$130,0),MATCH(Tabulka!S$2,Přehled_body!$E$1:$ED$1,0)),)="",,IF(IFERROR(INDEX(Přehled_body!$E$3:$ED$130,MATCH(Tabulka!$AI67,Přehled_body!$A$3:$A$130,0),MATCH(Tabulka!S$2,Přehled_body!$E$1:$ED$1,0)),)=0,0.00000000001,IFERROR(INDEX(Přehled_body!$E$3:$ED$130,MATCH(Tabulka!$AI67,Přehled_body!$A$3:$A$130,0),MATCH(Tabulka!S$2,Přehled_body!$E$1:$ED$1,0)),)))</f>
        <v>0</v>
      </c>
      <c r="T67" s="111">
        <f>IF(IFERROR(INDEX(Přehled_body!$E$3:$ED$130,MATCH(Tabulka!$AI67,Přehled_body!$A$3:$A$130,0),MATCH(Tabulka!T$2,Přehled_body!$E$1:$ED$1,0)),)="",,IF(IFERROR(INDEX(Přehled_body!$E$3:$ED$130,MATCH(Tabulka!$AI67,Přehled_body!$A$3:$A$130,0),MATCH(Tabulka!T$2,Přehled_body!$E$1:$ED$1,0)),)=0,0.00000000001,IFERROR(INDEX(Přehled_body!$E$3:$ED$130,MATCH(Tabulka!$AI67,Přehled_body!$A$3:$A$130,0),MATCH(Tabulka!T$2,Přehled_body!$E$1:$ED$1,0)),)))</f>
        <v>0</v>
      </c>
      <c r="U67" s="111">
        <f>IF(IFERROR(INDEX(Přehled_body!$E$3:$ED$130,MATCH(Tabulka!$AI67,Přehled_body!$A$3:$A$130,0),MATCH(Tabulka!U$2,Přehled_body!$E$1:$ED$1,0)),)="",,IF(IFERROR(INDEX(Přehled_body!$E$3:$ED$130,MATCH(Tabulka!$AI67,Přehled_body!$A$3:$A$130,0),MATCH(Tabulka!U$2,Přehled_body!$E$1:$ED$1,0)),)=0,0.00000000001,IFERROR(INDEX(Přehled_body!$E$3:$ED$130,MATCH(Tabulka!$AI67,Přehled_body!$A$3:$A$130,0),MATCH(Tabulka!U$2,Přehled_body!$E$1:$ED$1,0)),)))</f>
        <v>0</v>
      </c>
      <c r="V67" s="111">
        <f>IF(IFERROR(INDEX(Přehled_body!$E$3:$ED$130,MATCH(Tabulka!$AI67,Přehled_body!$A$3:$A$130,0),MATCH(Tabulka!V$2,Přehled_body!$E$1:$ED$1,0)),)="",,IF(IFERROR(INDEX(Přehled_body!$E$3:$ED$130,MATCH(Tabulka!$AI67,Přehled_body!$A$3:$A$130,0),MATCH(Tabulka!V$2,Přehled_body!$E$1:$ED$1,0)),)=0,0.00000000001,IFERROR(INDEX(Přehled_body!$E$3:$ED$130,MATCH(Tabulka!$AI67,Přehled_body!$A$3:$A$130,0),MATCH(Tabulka!V$2,Přehled_body!$E$1:$ED$1,0)),)))</f>
        <v>0</v>
      </c>
      <c r="W67" s="111">
        <f>IF(IFERROR(INDEX(Přehled_body!$E$3:$ED$130,MATCH(Tabulka!$AI67,Přehled_body!$A$3:$A$130,0),MATCH(Tabulka!W$2,Přehled_body!$E$1:$ED$1,0)),)="",,IF(IFERROR(INDEX(Přehled_body!$E$3:$ED$130,MATCH(Tabulka!$AI67,Přehled_body!$A$3:$A$130,0),MATCH(Tabulka!W$2,Přehled_body!$E$1:$ED$1,0)),)=0,0.00000000001,IFERROR(INDEX(Přehled_body!$E$3:$ED$130,MATCH(Tabulka!$AI67,Přehled_body!$A$3:$A$130,0),MATCH(Tabulka!W$2,Přehled_body!$E$1:$ED$1,0)),)))</f>
        <v>0</v>
      </c>
      <c r="X67" s="111">
        <f>IF(IFERROR(INDEX(Přehled_body!$E$3:$ED$130,MATCH(Tabulka!$AI67,Přehled_body!$A$3:$A$130,0),MATCH(Tabulka!X$2,Přehled_body!$E$1:$ED$1,0)),)="",,IF(IFERROR(INDEX(Přehled_body!$E$3:$ED$130,MATCH(Tabulka!$AI67,Přehled_body!$A$3:$A$130,0),MATCH(Tabulka!X$2,Přehled_body!$E$1:$ED$1,0)),)=0,0.00000000001,IFERROR(INDEX(Přehled_body!$E$3:$ED$130,MATCH(Tabulka!$AI67,Přehled_body!$A$3:$A$130,0),MATCH(Tabulka!X$2,Přehled_body!$E$1:$ED$1,0)),)))</f>
        <v>0</v>
      </c>
      <c r="Y67" s="111">
        <f>IF(IFERROR(INDEX(Přehled_body!$E$3:$ED$130,MATCH(Tabulka!$AI67,Přehled_body!$A$3:$A$130,0),MATCH(Tabulka!Y$2,Přehled_body!$E$1:$ED$1,0)),)="",,IF(IFERROR(INDEX(Přehled_body!$E$3:$ED$130,MATCH(Tabulka!$AI67,Přehled_body!$A$3:$A$130,0),MATCH(Tabulka!Y$2,Přehled_body!$E$1:$ED$1,0)),)=0,0.00000000001,IFERROR(INDEX(Přehled_body!$E$3:$ED$130,MATCH(Tabulka!$AI67,Přehled_body!$A$3:$A$130,0),MATCH(Tabulka!Y$2,Přehled_body!$E$1:$ED$1,0)),)))</f>
        <v>0</v>
      </c>
      <c r="Z67" s="111">
        <f>IF(IFERROR(INDEX(Přehled_body!$E$3:$ED$130,MATCH(Tabulka!$AI67,Přehled_body!$A$3:$A$130,0),MATCH(Tabulka!Z$2,Přehled_body!$E$1:$ED$1,0)),)="",,IF(IFERROR(INDEX(Přehled_body!$E$3:$ED$130,MATCH(Tabulka!$AI67,Přehled_body!$A$3:$A$130,0),MATCH(Tabulka!Z$2,Přehled_body!$E$1:$ED$1,0)),)=0,0.00000000001,IFERROR(INDEX(Přehled_body!$E$3:$ED$130,MATCH(Tabulka!$AI67,Přehled_body!$A$3:$A$130,0),MATCH(Tabulka!Z$2,Přehled_body!$E$1:$ED$1,0)),)))</f>
        <v>0</v>
      </c>
      <c r="AA67" s="111">
        <f>IF(IFERROR(INDEX(Přehled_body!$E$3:$ED$130,MATCH(Tabulka!$AI67,Přehled_body!$A$3:$A$130,0),MATCH(Tabulka!AA$2,Přehled_body!$E$1:$ED$1,0)),)="",,IF(IFERROR(INDEX(Přehled_body!$E$3:$ED$130,MATCH(Tabulka!$AI67,Přehled_body!$A$3:$A$130,0),MATCH(Tabulka!AA$2,Přehled_body!$E$1:$ED$1,0)),)=0,0.00000000001,IFERROR(INDEX(Přehled_body!$E$3:$ED$130,MATCH(Tabulka!$AI67,Přehled_body!$A$3:$A$130,0),MATCH(Tabulka!AA$2,Přehled_body!$E$1:$ED$1,0)),)))</f>
        <v>0</v>
      </c>
      <c r="AB67" s="111">
        <f>IF(IFERROR(INDEX(Přehled_body!$E$3:$ED$130,MATCH(Tabulka!$AI67,Přehled_body!$A$3:$A$130,0),MATCH(Tabulka!AB$2,Přehled_body!$E$1:$ED$1,0)),)="",,IF(IFERROR(INDEX(Přehled_body!$E$3:$ED$130,MATCH(Tabulka!$AI67,Přehled_body!$A$3:$A$130,0),MATCH(Tabulka!AB$2,Přehled_body!$E$1:$ED$1,0)),)=0,0.00000000001,IFERROR(INDEX(Přehled_body!$E$3:$ED$130,MATCH(Tabulka!$AI67,Přehled_body!$A$3:$A$130,0),MATCH(Tabulka!AB$2,Přehled_body!$E$1:$ED$1,0)),)))</f>
        <v>0</v>
      </c>
      <c r="AC67" s="111">
        <f>IF(IFERROR(INDEX(Přehled_body!$E$3:$ED$130,MATCH(Tabulka!$AI67,Přehled_body!$A$3:$A$130,0),MATCH(Tabulka!AC$2,Přehled_body!$E$1:$ED$1,0)),)="",,IF(IFERROR(INDEX(Přehled_body!$E$3:$ED$130,MATCH(Tabulka!$AI67,Přehled_body!$A$3:$A$130,0),MATCH(Tabulka!AC$2,Přehled_body!$E$1:$ED$1,0)),)=0,0.00000000001,IFERROR(INDEX(Přehled_body!$E$3:$ED$130,MATCH(Tabulka!$AI67,Přehled_body!$A$3:$A$130,0),MATCH(Tabulka!AC$2,Přehled_body!$E$1:$ED$1,0)),)))</f>
        <v>0</v>
      </c>
      <c r="AD67" s="111">
        <f>IF(IFERROR(INDEX(Přehled_body!$E$3:$ED$130,MATCH(Tabulka!$AI67,Přehled_body!$A$3:$A$130,0),MATCH(Tabulka!AD$2,Přehled_body!$E$1:$ED$1,0)),)="",,IF(IFERROR(INDEX(Přehled_body!$E$3:$ED$130,MATCH(Tabulka!$AI67,Přehled_body!$A$3:$A$130,0),MATCH(Tabulka!AD$2,Přehled_body!$E$1:$ED$1,0)),)=0,0.00000000001,IFERROR(INDEX(Přehled_body!$E$3:$ED$130,MATCH(Tabulka!$AI67,Přehled_body!$A$3:$A$130,0),MATCH(Tabulka!AD$2,Přehled_body!$E$1:$ED$1,0)),)))</f>
        <v>0</v>
      </c>
      <c r="AE67" s="74">
        <f>IF(SUM($D$64:$AD$68)&lt;1,-90000,SUM(D67:AD67))</f>
        <v>-90000</v>
      </c>
      <c r="AF67" s="72"/>
      <c r="AG67" s="8"/>
      <c r="AI67" t="str">
        <f>CONCATENATE($B$65," ",$B$66,C67)</f>
        <v>Pavla ŠmídováPřehozy</v>
      </c>
    </row>
    <row r="68" spans="1:35" ht="14.4" thickBot="1">
      <c r="A68" s="64"/>
      <c r="B68" s="96"/>
      <c r="C68" s="75" t="s">
        <v>37</v>
      </c>
      <c r="D68" s="139">
        <f>IF(IFERROR(INDEX(Přehled_body!$E$3:$ED$130,MATCH(Tabulka!$AI68,Přehled_body!$A$3:$A$130,0),MATCH(Tabulka!D$2,Přehled_body!$E$1:$ED$1,0)),)="",,IF(IFERROR(INDEX(Přehled_body!$E$3:$ED$130,MATCH(Tabulka!$AI68,Přehled_body!$A$3:$A$130,0),MATCH(Tabulka!D$2,Přehled_body!$E$1:$ED$1,0)),)=0,0.00000000001,IFERROR(INDEX(Přehled_body!$E$3:$ED$130,MATCH(Tabulka!$AI68,Přehled_body!$A$3:$A$130,0),MATCH(Tabulka!D$2,Přehled_body!$E$1:$ED$1,0)),)))</f>
        <v>0</v>
      </c>
      <c r="E68" s="139">
        <f>IF(IFERROR(INDEX(Přehled_body!$E$3:$ED$130,MATCH(Tabulka!$AI68,Přehled_body!$A$3:$A$130,0),MATCH(Tabulka!E$2,Přehled_body!$E$1:$ED$1,0)),)="",,IF(IFERROR(INDEX(Přehled_body!$E$3:$ED$130,MATCH(Tabulka!$AI68,Přehled_body!$A$3:$A$130,0),MATCH(Tabulka!E$2,Přehled_body!$E$1:$ED$1,0)),)=0,0.00000000001,IFERROR(INDEX(Přehled_body!$E$3:$ED$130,MATCH(Tabulka!$AI68,Přehled_body!$A$3:$A$130,0),MATCH(Tabulka!E$2,Přehled_body!$E$1:$ED$1,0)),)))</f>
        <v>0</v>
      </c>
      <c r="F68" s="139">
        <f>IF(IFERROR(INDEX(Přehled_body!$E$3:$ED$130,MATCH(Tabulka!$AI68,Přehled_body!$A$3:$A$130,0),MATCH(Tabulka!F$2,Přehled_body!$E$1:$ED$1,0)),)="",,IF(IFERROR(INDEX(Přehled_body!$E$3:$ED$130,MATCH(Tabulka!$AI68,Přehled_body!$A$3:$A$130,0),MATCH(Tabulka!F$2,Přehled_body!$E$1:$ED$1,0)),)=0,0.00000000001,IFERROR(INDEX(Přehled_body!$E$3:$ED$130,MATCH(Tabulka!$AI68,Přehled_body!$A$3:$A$130,0),MATCH(Tabulka!F$2,Přehled_body!$E$1:$ED$1,0)),)))</f>
        <v>0</v>
      </c>
      <c r="G68" s="139">
        <f>IF(IFERROR(INDEX(Přehled_body!$E$3:$ED$130,MATCH(Tabulka!$AI68,Přehled_body!$A$3:$A$130,0),MATCH(Tabulka!G$2,Přehled_body!$E$1:$ED$1,0)),)="",,IF(IFERROR(INDEX(Přehled_body!$E$3:$ED$130,MATCH(Tabulka!$AI68,Přehled_body!$A$3:$A$130,0),MATCH(Tabulka!G$2,Přehled_body!$E$1:$ED$1,0)),)=0,0.00000000001,IFERROR(INDEX(Přehled_body!$E$3:$ED$130,MATCH(Tabulka!$AI68,Přehled_body!$A$3:$A$130,0),MATCH(Tabulka!G$2,Přehled_body!$E$1:$ED$1,0)),)))</f>
        <v>0</v>
      </c>
      <c r="H68" s="139">
        <f>IF(IFERROR(INDEX(Přehled_body!$E$3:$ED$130,MATCH(Tabulka!$AI68,Přehled_body!$A$3:$A$130,0),MATCH(Tabulka!H$2,Přehled_body!$E$1:$ED$1,0)),)="",,IF(IFERROR(INDEX(Přehled_body!$E$3:$ED$130,MATCH(Tabulka!$AI68,Přehled_body!$A$3:$A$130,0),MATCH(Tabulka!H$2,Přehled_body!$E$1:$ED$1,0)),)=0,0.00000000001,IFERROR(INDEX(Přehled_body!$E$3:$ED$130,MATCH(Tabulka!$AI68,Přehled_body!$A$3:$A$130,0),MATCH(Tabulka!H$2,Přehled_body!$E$1:$ED$1,0)),)))</f>
        <v>0</v>
      </c>
      <c r="I68" s="139">
        <f>IF(IFERROR(INDEX(Přehled_body!$E$3:$ED$130,MATCH(Tabulka!$AI68,Přehled_body!$A$3:$A$130,0),MATCH(Tabulka!I$2,Přehled_body!$E$1:$ED$1,0)),)="",,IF(IFERROR(INDEX(Přehled_body!$E$3:$ED$130,MATCH(Tabulka!$AI68,Přehled_body!$A$3:$A$130,0),MATCH(Tabulka!I$2,Přehled_body!$E$1:$ED$1,0)),)=0,0.00000000001,IFERROR(INDEX(Přehled_body!$E$3:$ED$130,MATCH(Tabulka!$AI68,Přehled_body!$A$3:$A$130,0),MATCH(Tabulka!I$2,Přehled_body!$E$1:$ED$1,0)),)))</f>
        <v>0</v>
      </c>
      <c r="J68" s="139">
        <f>IF(IFERROR(INDEX(Přehled_body!$E$3:$ED$130,MATCH(Tabulka!$AI68,Přehled_body!$A$3:$A$130,0),MATCH(Tabulka!J$2,Přehled_body!$E$1:$ED$1,0)),)="",,IF(IFERROR(INDEX(Přehled_body!$E$3:$ED$130,MATCH(Tabulka!$AI68,Přehled_body!$A$3:$A$130,0),MATCH(Tabulka!J$2,Přehled_body!$E$1:$ED$1,0)),)=0,0.00000000001,IFERROR(INDEX(Přehled_body!$E$3:$ED$130,MATCH(Tabulka!$AI68,Přehled_body!$A$3:$A$130,0),MATCH(Tabulka!J$2,Přehled_body!$E$1:$ED$1,0)),)))</f>
        <v>0</v>
      </c>
      <c r="K68" s="139">
        <f>IF(IFERROR(INDEX(Přehled_body!$E$3:$ED$130,MATCH(Tabulka!$AI68,Přehled_body!$A$3:$A$130,0),MATCH(Tabulka!K$2,Přehled_body!$E$1:$ED$1,0)),)="",,IF(IFERROR(INDEX(Přehled_body!$E$3:$ED$130,MATCH(Tabulka!$AI68,Přehled_body!$A$3:$A$130,0),MATCH(Tabulka!K$2,Přehled_body!$E$1:$ED$1,0)),)=0,0.00000000001,IFERROR(INDEX(Přehled_body!$E$3:$ED$130,MATCH(Tabulka!$AI68,Přehled_body!$A$3:$A$130,0),MATCH(Tabulka!K$2,Přehled_body!$E$1:$ED$1,0)),)))</f>
        <v>0</v>
      </c>
      <c r="L68" s="139">
        <f>IF(IFERROR(INDEX(Přehled_body!$E$3:$ED$130,MATCH(Tabulka!$AI68,Přehled_body!$A$3:$A$130,0),MATCH(Tabulka!L$2,Přehled_body!$E$1:$ED$1,0)),)="",,IF(IFERROR(INDEX(Přehled_body!$E$3:$ED$130,MATCH(Tabulka!$AI68,Přehled_body!$A$3:$A$130,0),MATCH(Tabulka!L$2,Přehled_body!$E$1:$ED$1,0)),)=0,0.00000000001,IFERROR(INDEX(Přehled_body!$E$3:$ED$130,MATCH(Tabulka!$AI68,Přehled_body!$A$3:$A$130,0),MATCH(Tabulka!L$2,Přehled_body!$E$1:$ED$1,0)),)))</f>
        <v>0</v>
      </c>
      <c r="M68" s="139">
        <f>IF(IFERROR(INDEX(Přehled_body!$E$3:$ED$130,MATCH(Tabulka!$AI68,Přehled_body!$A$3:$A$130,0),MATCH(Tabulka!M$2,Přehled_body!$E$1:$ED$1,0)),)="",,IF(IFERROR(INDEX(Přehled_body!$E$3:$ED$130,MATCH(Tabulka!$AI68,Přehled_body!$A$3:$A$130,0),MATCH(Tabulka!M$2,Přehled_body!$E$1:$ED$1,0)),)=0,0.00000000001,IFERROR(INDEX(Přehled_body!$E$3:$ED$130,MATCH(Tabulka!$AI68,Přehled_body!$A$3:$A$130,0),MATCH(Tabulka!M$2,Přehled_body!$E$1:$ED$1,0)),)))</f>
        <v>0</v>
      </c>
      <c r="N68" s="139">
        <f>IF(IFERROR(INDEX(Přehled_body!$E$3:$ED$130,MATCH(Tabulka!$AI68,Přehled_body!$A$3:$A$130,0),MATCH(Tabulka!N$2,Přehled_body!$E$1:$ED$1,0)),)="",,IF(IFERROR(INDEX(Přehled_body!$E$3:$ED$130,MATCH(Tabulka!$AI68,Přehled_body!$A$3:$A$130,0),MATCH(Tabulka!N$2,Přehled_body!$E$1:$ED$1,0)),)=0,0.00000000001,IFERROR(INDEX(Přehled_body!$E$3:$ED$130,MATCH(Tabulka!$AI68,Přehled_body!$A$3:$A$130,0),MATCH(Tabulka!N$2,Přehled_body!$E$1:$ED$1,0)),)))</f>
        <v>0</v>
      </c>
      <c r="O68" s="139">
        <f>IF(IFERROR(INDEX(Přehled_body!$E$3:$ED$130,MATCH(Tabulka!$AI68,Přehled_body!$A$3:$A$130,0),MATCH(Tabulka!O$2,Přehled_body!$E$1:$ED$1,0)),)="",,IF(IFERROR(INDEX(Přehled_body!$E$3:$ED$130,MATCH(Tabulka!$AI68,Přehled_body!$A$3:$A$130,0),MATCH(Tabulka!O$2,Přehled_body!$E$1:$ED$1,0)),)=0,0.00000000001,IFERROR(INDEX(Přehled_body!$E$3:$ED$130,MATCH(Tabulka!$AI68,Přehled_body!$A$3:$A$130,0),MATCH(Tabulka!O$2,Přehled_body!$E$1:$ED$1,0)),)))</f>
        <v>0</v>
      </c>
      <c r="P68" s="139">
        <f>IF(IFERROR(INDEX(Přehled_body!$E$3:$ED$130,MATCH(Tabulka!$AI68,Přehled_body!$A$3:$A$130,0),MATCH(Tabulka!P$2,Přehled_body!$E$1:$ED$1,0)),)="",,IF(IFERROR(INDEX(Přehled_body!$E$3:$ED$130,MATCH(Tabulka!$AI68,Přehled_body!$A$3:$A$130,0),MATCH(Tabulka!P$2,Přehled_body!$E$1:$ED$1,0)),)=0,0.00000000001,IFERROR(INDEX(Přehled_body!$E$3:$ED$130,MATCH(Tabulka!$AI68,Přehled_body!$A$3:$A$130,0),MATCH(Tabulka!P$2,Přehled_body!$E$1:$ED$1,0)),)))</f>
        <v>0</v>
      </c>
      <c r="Q68" s="139">
        <f>IF(IFERROR(INDEX(Přehled_body!$E$3:$ED$130,MATCH(Tabulka!$AI68,Přehled_body!$A$3:$A$130,0),MATCH(Tabulka!Q$2,Přehled_body!$E$1:$ED$1,0)),)="",,IF(IFERROR(INDEX(Přehled_body!$E$3:$ED$130,MATCH(Tabulka!$AI68,Přehled_body!$A$3:$A$130,0),MATCH(Tabulka!Q$2,Přehled_body!$E$1:$ED$1,0)),)=0,0.00000000001,IFERROR(INDEX(Přehled_body!$E$3:$ED$130,MATCH(Tabulka!$AI68,Přehled_body!$A$3:$A$130,0),MATCH(Tabulka!Q$2,Přehled_body!$E$1:$ED$1,0)),)))</f>
        <v>0</v>
      </c>
      <c r="R68" s="139">
        <f>IF(IFERROR(INDEX(Přehled_body!$E$3:$ED$130,MATCH(Tabulka!$AI68,Přehled_body!$A$3:$A$130,0),MATCH(Tabulka!R$2,Přehled_body!$E$1:$ED$1,0)),)="",,IF(IFERROR(INDEX(Přehled_body!$E$3:$ED$130,MATCH(Tabulka!$AI68,Přehled_body!$A$3:$A$130,0),MATCH(Tabulka!R$2,Přehled_body!$E$1:$ED$1,0)),)=0,0.00000000001,IFERROR(INDEX(Přehled_body!$E$3:$ED$130,MATCH(Tabulka!$AI68,Přehled_body!$A$3:$A$130,0),MATCH(Tabulka!R$2,Přehled_body!$E$1:$ED$1,0)),)))</f>
        <v>0</v>
      </c>
      <c r="S68" s="139">
        <f>IF(IFERROR(INDEX(Přehled_body!$E$3:$ED$130,MATCH(Tabulka!$AI68,Přehled_body!$A$3:$A$130,0),MATCH(Tabulka!S$2,Přehled_body!$E$1:$ED$1,0)),)="",,IF(IFERROR(INDEX(Přehled_body!$E$3:$ED$130,MATCH(Tabulka!$AI68,Přehled_body!$A$3:$A$130,0),MATCH(Tabulka!S$2,Přehled_body!$E$1:$ED$1,0)),)=0,0.00000000001,IFERROR(INDEX(Přehled_body!$E$3:$ED$130,MATCH(Tabulka!$AI68,Přehled_body!$A$3:$A$130,0),MATCH(Tabulka!S$2,Přehled_body!$E$1:$ED$1,0)),)))</f>
        <v>0</v>
      </c>
      <c r="T68" s="139">
        <f>IF(IFERROR(INDEX(Přehled_body!$E$3:$ED$130,MATCH(Tabulka!$AI68,Přehled_body!$A$3:$A$130,0),MATCH(Tabulka!T$2,Přehled_body!$E$1:$ED$1,0)),)="",,IF(IFERROR(INDEX(Přehled_body!$E$3:$ED$130,MATCH(Tabulka!$AI68,Přehled_body!$A$3:$A$130,0),MATCH(Tabulka!T$2,Přehled_body!$E$1:$ED$1,0)),)=0,0.00000000001,IFERROR(INDEX(Přehled_body!$E$3:$ED$130,MATCH(Tabulka!$AI68,Přehled_body!$A$3:$A$130,0),MATCH(Tabulka!T$2,Přehled_body!$E$1:$ED$1,0)),)))</f>
        <v>0</v>
      </c>
      <c r="U68" s="139">
        <f>IF(IFERROR(INDEX(Přehled_body!$E$3:$ED$130,MATCH(Tabulka!$AI68,Přehled_body!$A$3:$A$130,0),MATCH(Tabulka!U$2,Přehled_body!$E$1:$ED$1,0)),)="",,IF(IFERROR(INDEX(Přehled_body!$E$3:$ED$130,MATCH(Tabulka!$AI68,Přehled_body!$A$3:$A$130,0),MATCH(Tabulka!U$2,Přehled_body!$E$1:$ED$1,0)),)=0,0.00000000001,IFERROR(INDEX(Přehled_body!$E$3:$ED$130,MATCH(Tabulka!$AI68,Přehled_body!$A$3:$A$130,0),MATCH(Tabulka!U$2,Přehled_body!$E$1:$ED$1,0)),)))</f>
        <v>0</v>
      </c>
      <c r="V68" s="139">
        <f>IF(IFERROR(INDEX(Přehled_body!$E$3:$ED$130,MATCH(Tabulka!$AI68,Přehled_body!$A$3:$A$130,0),MATCH(Tabulka!V$2,Přehled_body!$E$1:$ED$1,0)),)="",,IF(IFERROR(INDEX(Přehled_body!$E$3:$ED$130,MATCH(Tabulka!$AI68,Přehled_body!$A$3:$A$130,0),MATCH(Tabulka!V$2,Přehled_body!$E$1:$ED$1,0)),)=0,0.00000000001,IFERROR(INDEX(Přehled_body!$E$3:$ED$130,MATCH(Tabulka!$AI68,Přehled_body!$A$3:$A$130,0),MATCH(Tabulka!V$2,Přehled_body!$E$1:$ED$1,0)),)))</f>
        <v>0</v>
      </c>
      <c r="W68" s="139">
        <f>IF(IFERROR(INDEX(Přehled_body!$E$3:$ED$130,MATCH(Tabulka!$AI68,Přehled_body!$A$3:$A$130,0),MATCH(Tabulka!W$2,Přehled_body!$E$1:$ED$1,0)),)="",,IF(IFERROR(INDEX(Přehled_body!$E$3:$ED$130,MATCH(Tabulka!$AI68,Přehled_body!$A$3:$A$130,0),MATCH(Tabulka!W$2,Přehled_body!$E$1:$ED$1,0)),)=0,0.00000000001,IFERROR(INDEX(Přehled_body!$E$3:$ED$130,MATCH(Tabulka!$AI68,Přehled_body!$A$3:$A$130,0),MATCH(Tabulka!W$2,Přehled_body!$E$1:$ED$1,0)),)))</f>
        <v>0</v>
      </c>
      <c r="X68" s="139">
        <f>IF(IFERROR(INDEX(Přehled_body!$E$3:$ED$130,MATCH(Tabulka!$AI68,Přehled_body!$A$3:$A$130,0),MATCH(Tabulka!X$2,Přehled_body!$E$1:$ED$1,0)),)="",,IF(IFERROR(INDEX(Přehled_body!$E$3:$ED$130,MATCH(Tabulka!$AI68,Přehled_body!$A$3:$A$130,0),MATCH(Tabulka!X$2,Přehled_body!$E$1:$ED$1,0)),)=0,0.00000000001,IFERROR(INDEX(Přehled_body!$E$3:$ED$130,MATCH(Tabulka!$AI68,Přehled_body!$A$3:$A$130,0),MATCH(Tabulka!X$2,Přehled_body!$E$1:$ED$1,0)),)))</f>
        <v>0</v>
      </c>
      <c r="Y68" s="139">
        <f>IF(IFERROR(INDEX(Přehled_body!$E$3:$ED$130,MATCH(Tabulka!$AI68,Přehled_body!$A$3:$A$130,0),MATCH(Tabulka!Y$2,Přehled_body!$E$1:$ED$1,0)),)="",,IF(IFERROR(INDEX(Přehled_body!$E$3:$ED$130,MATCH(Tabulka!$AI68,Přehled_body!$A$3:$A$130,0),MATCH(Tabulka!Y$2,Přehled_body!$E$1:$ED$1,0)),)=0,0.00000000001,IFERROR(INDEX(Přehled_body!$E$3:$ED$130,MATCH(Tabulka!$AI68,Přehled_body!$A$3:$A$130,0),MATCH(Tabulka!Y$2,Přehled_body!$E$1:$ED$1,0)),)))</f>
        <v>0</v>
      </c>
      <c r="Z68" s="139">
        <f>IF(IFERROR(INDEX(Přehled_body!$E$3:$ED$130,MATCH(Tabulka!$AI68,Přehled_body!$A$3:$A$130,0),MATCH(Tabulka!Z$2,Přehled_body!$E$1:$ED$1,0)),)="",,IF(IFERROR(INDEX(Přehled_body!$E$3:$ED$130,MATCH(Tabulka!$AI68,Přehled_body!$A$3:$A$130,0),MATCH(Tabulka!Z$2,Přehled_body!$E$1:$ED$1,0)),)=0,0.00000000001,IFERROR(INDEX(Přehled_body!$E$3:$ED$130,MATCH(Tabulka!$AI68,Přehled_body!$A$3:$A$130,0),MATCH(Tabulka!Z$2,Přehled_body!$E$1:$ED$1,0)),)))</f>
        <v>0</v>
      </c>
      <c r="AA68" s="139">
        <f>IF(IFERROR(INDEX(Přehled_body!$E$3:$ED$130,MATCH(Tabulka!$AI68,Přehled_body!$A$3:$A$130,0),MATCH(Tabulka!AA$2,Přehled_body!$E$1:$ED$1,0)),)="",,IF(IFERROR(INDEX(Přehled_body!$E$3:$ED$130,MATCH(Tabulka!$AI68,Přehled_body!$A$3:$A$130,0),MATCH(Tabulka!AA$2,Přehled_body!$E$1:$ED$1,0)),)=0,0.00000000001,IFERROR(INDEX(Přehled_body!$E$3:$ED$130,MATCH(Tabulka!$AI68,Přehled_body!$A$3:$A$130,0),MATCH(Tabulka!AA$2,Přehled_body!$E$1:$ED$1,0)),)))</f>
        <v>0</v>
      </c>
      <c r="AB68" s="139">
        <f>IF(IFERROR(INDEX(Přehled_body!$E$3:$ED$130,MATCH(Tabulka!$AI68,Přehled_body!$A$3:$A$130,0),MATCH(Tabulka!AB$2,Přehled_body!$E$1:$ED$1,0)),)="",,IF(IFERROR(INDEX(Přehled_body!$E$3:$ED$130,MATCH(Tabulka!$AI68,Přehled_body!$A$3:$A$130,0),MATCH(Tabulka!AB$2,Přehled_body!$E$1:$ED$1,0)),)=0,0.00000000001,IFERROR(INDEX(Přehled_body!$E$3:$ED$130,MATCH(Tabulka!$AI68,Přehled_body!$A$3:$A$130,0),MATCH(Tabulka!AB$2,Přehled_body!$E$1:$ED$1,0)),)))</f>
        <v>0</v>
      </c>
      <c r="AC68" s="139">
        <f>IF(IFERROR(INDEX(Přehled_body!$E$3:$ED$130,MATCH(Tabulka!$AI68,Přehled_body!$A$3:$A$130,0),MATCH(Tabulka!AC$2,Přehled_body!$E$1:$ED$1,0)),)="",,IF(IFERROR(INDEX(Přehled_body!$E$3:$ED$130,MATCH(Tabulka!$AI68,Přehled_body!$A$3:$A$130,0),MATCH(Tabulka!AC$2,Přehled_body!$E$1:$ED$1,0)),)=0,0.00000000001,IFERROR(INDEX(Přehled_body!$E$3:$ED$130,MATCH(Tabulka!$AI68,Přehled_body!$A$3:$A$130,0),MATCH(Tabulka!AC$2,Přehled_body!$E$1:$ED$1,0)),)))</f>
        <v>0</v>
      </c>
      <c r="AD68" s="139">
        <f>IF(IFERROR(INDEX(Přehled_body!$E$3:$ED$130,MATCH(Tabulka!$AI68,Přehled_body!$A$3:$A$130,0),MATCH(Tabulka!AD$2,Přehled_body!$E$1:$ED$1,0)),)="",,IF(IFERROR(INDEX(Přehled_body!$E$3:$ED$130,MATCH(Tabulka!$AI68,Přehled_body!$A$3:$A$130,0),MATCH(Tabulka!AD$2,Přehled_body!$E$1:$ED$1,0)),)=0,0.00000000001,IFERROR(INDEX(Přehled_body!$E$3:$ED$130,MATCH(Tabulka!$AI68,Přehled_body!$A$3:$A$130,0),MATCH(Tabulka!AD$2,Přehled_body!$E$1:$ED$1,0)),)))</f>
        <v>0</v>
      </c>
      <c r="AE68" s="76">
        <f>IF(SUM($D$64:$AD$68)&lt;1,-90000,SUM(D68:AD68))</f>
        <v>-90000</v>
      </c>
      <c r="AF68" s="67"/>
      <c r="AG68" s="8"/>
      <c r="AI68" t="str">
        <f>CONCATENATE($B$65," ",$B$66,C68)</f>
        <v>Pavla ŠmídováPoč. kol</v>
      </c>
    </row>
    <row r="69" spans="1:35" ht="14.4" hidden="1" thickTop="1">
      <c r="A69" s="64"/>
      <c r="B69" s="92"/>
      <c r="C69" s="77" t="s">
        <v>23</v>
      </c>
      <c r="D69" s="78">
        <f>IF(IFERROR(INDEX(Přehled_body!$E$3:$ED$130,MATCH(Tabulka!$AI69,Přehled_body!$A$3:$A$130,0),MATCH(Tabulka!D$2,Přehled_body!$E$1:$ED$1,0)),)="",,IF(IFERROR(INDEX(Přehled_body!$E$3:$ED$130,MATCH(Tabulka!$AI69,Přehled_body!$A$3:$A$130,0),MATCH(Tabulka!D$2,Přehled_body!$E$1:$ED$1,0)),)=0,0.00000000001,IFERROR(INDEX(Přehled_body!$E$3:$ED$130,MATCH(Tabulka!$AI69,Přehled_body!$A$3:$A$130,0),MATCH(Tabulka!D$2,Přehled_body!$E$1:$ED$1,0)),)))</f>
        <v>0</v>
      </c>
      <c r="E69" s="79">
        <f>IF(IFERROR(INDEX(Přehled_body!$E$3:$ED$130,MATCH(Tabulka!$AI69,Přehled_body!$A$3:$A$130,0),MATCH(Tabulka!E$2,Přehled_body!$E$1:$ED$1,0)),)="",,IF(IFERROR(INDEX(Přehled_body!$E$3:$ED$130,MATCH(Tabulka!$AI69,Přehled_body!$A$3:$A$130,0),MATCH(Tabulka!E$2,Přehled_body!$E$1:$ED$1,0)),)=0,0.00000000001,IFERROR(INDEX(Přehled_body!$E$3:$ED$130,MATCH(Tabulka!$AI69,Přehled_body!$A$3:$A$130,0),MATCH(Tabulka!E$2,Přehled_body!$E$1:$ED$1,0)),)))</f>
        <v>0</v>
      </c>
      <c r="F69" s="79">
        <f>IF(IFERROR(INDEX(Přehled_body!$E$3:$ED$130,MATCH(Tabulka!$AI69,Přehled_body!$A$3:$A$130,0),MATCH(Tabulka!F$2,Přehled_body!$E$1:$ED$1,0)),)="",,IF(IFERROR(INDEX(Přehled_body!$E$3:$ED$130,MATCH(Tabulka!$AI69,Přehled_body!$A$3:$A$130,0),MATCH(Tabulka!F$2,Přehled_body!$E$1:$ED$1,0)),)=0,0.00000000001,IFERROR(INDEX(Přehled_body!$E$3:$ED$130,MATCH(Tabulka!$AI69,Přehled_body!$A$3:$A$130,0),MATCH(Tabulka!F$2,Přehled_body!$E$1:$ED$1,0)),)))</f>
        <v>0</v>
      </c>
      <c r="G69" s="79">
        <f>IF(IFERROR(INDEX(Přehled_body!$E$3:$ED$130,MATCH(Tabulka!$AI69,Přehled_body!$A$3:$A$130,0),MATCH(Tabulka!G$2,Přehled_body!$E$1:$ED$1,0)),)="",,IF(IFERROR(INDEX(Přehled_body!$E$3:$ED$130,MATCH(Tabulka!$AI69,Přehled_body!$A$3:$A$130,0),MATCH(Tabulka!G$2,Přehled_body!$E$1:$ED$1,0)),)=0,0.00000000001,IFERROR(INDEX(Přehled_body!$E$3:$ED$130,MATCH(Tabulka!$AI69,Přehled_body!$A$3:$A$130,0),MATCH(Tabulka!G$2,Přehled_body!$E$1:$ED$1,0)),)))</f>
        <v>0</v>
      </c>
      <c r="H69" s="79">
        <f>IF(IFERROR(INDEX(Přehled_body!$E$3:$ED$130,MATCH(Tabulka!$AI69,Přehled_body!$A$3:$A$130,0),MATCH(Tabulka!H$2,Přehled_body!$E$1:$ED$1,0)),)="",,IF(IFERROR(INDEX(Přehled_body!$E$3:$ED$130,MATCH(Tabulka!$AI69,Přehled_body!$A$3:$A$130,0),MATCH(Tabulka!H$2,Přehled_body!$E$1:$ED$1,0)),)=0,0.00000000001,IFERROR(INDEX(Přehled_body!$E$3:$ED$130,MATCH(Tabulka!$AI69,Přehled_body!$A$3:$A$130,0),MATCH(Tabulka!H$2,Přehled_body!$E$1:$ED$1,0)),)))</f>
        <v>0</v>
      </c>
      <c r="I69" s="79">
        <f>IF(IFERROR(INDEX(Přehled_body!$E$3:$ED$130,MATCH(Tabulka!$AI69,Přehled_body!$A$3:$A$130,0),MATCH(Tabulka!I$2,Přehled_body!$E$1:$ED$1,0)),)="",,IF(IFERROR(INDEX(Přehled_body!$E$3:$ED$130,MATCH(Tabulka!$AI69,Přehled_body!$A$3:$A$130,0),MATCH(Tabulka!I$2,Přehled_body!$E$1:$ED$1,0)),)=0,0.00000000001,IFERROR(INDEX(Přehled_body!$E$3:$ED$130,MATCH(Tabulka!$AI69,Přehled_body!$A$3:$A$130,0),MATCH(Tabulka!I$2,Přehled_body!$E$1:$ED$1,0)),)))</f>
        <v>0</v>
      </c>
      <c r="J69" s="79">
        <f>IF(IFERROR(INDEX(Přehled_body!$E$3:$ED$130,MATCH(Tabulka!$AI69,Přehled_body!$A$3:$A$130,0),MATCH(Tabulka!J$2,Přehled_body!$E$1:$ED$1,0)),)="",,IF(IFERROR(INDEX(Přehled_body!$E$3:$ED$130,MATCH(Tabulka!$AI69,Přehled_body!$A$3:$A$130,0),MATCH(Tabulka!J$2,Přehled_body!$E$1:$ED$1,0)),)=0,0.00000000001,IFERROR(INDEX(Přehled_body!$E$3:$ED$130,MATCH(Tabulka!$AI69,Přehled_body!$A$3:$A$130,0),MATCH(Tabulka!J$2,Přehled_body!$E$1:$ED$1,0)),)))</f>
        <v>0</v>
      </c>
      <c r="K69" s="79">
        <f>IF(IFERROR(INDEX(Přehled_body!$E$3:$ED$130,MATCH(Tabulka!$AI69,Přehled_body!$A$3:$A$130,0),MATCH(Tabulka!K$2,Přehled_body!$E$1:$ED$1,0)),)="",,IF(IFERROR(INDEX(Přehled_body!$E$3:$ED$130,MATCH(Tabulka!$AI69,Přehled_body!$A$3:$A$130,0),MATCH(Tabulka!K$2,Přehled_body!$E$1:$ED$1,0)),)=0,0.00000000001,IFERROR(INDEX(Přehled_body!$E$3:$ED$130,MATCH(Tabulka!$AI69,Přehled_body!$A$3:$A$130,0),MATCH(Tabulka!K$2,Přehled_body!$E$1:$ED$1,0)),)))</f>
        <v>0</v>
      </c>
      <c r="L69" s="79">
        <f>IF(IFERROR(INDEX(Přehled_body!$E$3:$ED$130,MATCH(Tabulka!$AI69,Přehled_body!$A$3:$A$130,0),MATCH(Tabulka!L$2,Přehled_body!$E$1:$ED$1,0)),)="",,IF(IFERROR(INDEX(Přehled_body!$E$3:$ED$130,MATCH(Tabulka!$AI69,Přehled_body!$A$3:$A$130,0),MATCH(Tabulka!L$2,Přehled_body!$E$1:$ED$1,0)),)=0,0.00000000001,IFERROR(INDEX(Přehled_body!$E$3:$ED$130,MATCH(Tabulka!$AI69,Přehled_body!$A$3:$A$130,0),MATCH(Tabulka!L$2,Přehled_body!$E$1:$ED$1,0)),)))</f>
        <v>0</v>
      </c>
      <c r="M69" s="79">
        <f>IF(IFERROR(INDEX(Přehled_body!$E$3:$ED$130,MATCH(Tabulka!$AI69,Přehled_body!$A$3:$A$130,0),MATCH(Tabulka!M$2,Přehled_body!$E$1:$ED$1,0)),)="",,IF(IFERROR(INDEX(Přehled_body!$E$3:$ED$130,MATCH(Tabulka!$AI69,Přehled_body!$A$3:$A$130,0),MATCH(Tabulka!M$2,Přehled_body!$E$1:$ED$1,0)),)=0,0.00000000001,IFERROR(INDEX(Přehled_body!$E$3:$ED$130,MATCH(Tabulka!$AI69,Přehled_body!$A$3:$A$130,0),MATCH(Tabulka!M$2,Přehled_body!$E$1:$ED$1,0)),)))</f>
        <v>0</v>
      </c>
      <c r="N69" s="79">
        <f>IF(IFERROR(INDEX(Přehled_body!$E$3:$ED$130,MATCH(Tabulka!$AI69,Přehled_body!$A$3:$A$130,0),MATCH(Tabulka!N$2,Přehled_body!$E$1:$ED$1,0)),)="",,IF(IFERROR(INDEX(Přehled_body!$E$3:$ED$130,MATCH(Tabulka!$AI69,Přehled_body!$A$3:$A$130,0),MATCH(Tabulka!N$2,Přehled_body!$E$1:$ED$1,0)),)=0,0.00000000001,IFERROR(INDEX(Přehled_body!$E$3:$ED$130,MATCH(Tabulka!$AI69,Přehled_body!$A$3:$A$130,0),MATCH(Tabulka!N$2,Přehled_body!$E$1:$ED$1,0)),)))</f>
        <v>0</v>
      </c>
      <c r="O69" s="79">
        <f>IF(IFERROR(INDEX(Přehled_body!$E$3:$ED$130,MATCH(Tabulka!$AI69,Přehled_body!$A$3:$A$130,0),MATCH(Tabulka!O$2,Přehled_body!$E$1:$ED$1,0)),)="",,IF(IFERROR(INDEX(Přehled_body!$E$3:$ED$130,MATCH(Tabulka!$AI69,Přehled_body!$A$3:$A$130,0),MATCH(Tabulka!O$2,Přehled_body!$E$1:$ED$1,0)),)=0,0.00000000001,IFERROR(INDEX(Přehled_body!$E$3:$ED$130,MATCH(Tabulka!$AI69,Přehled_body!$A$3:$A$130,0),MATCH(Tabulka!O$2,Přehled_body!$E$1:$ED$1,0)),)))</f>
        <v>0</v>
      </c>
      <c r="P69" s="79">
        <f>IF(IFERROR(INDEX(Přehled_body!$E$3:$ED$130,MATCH(Tabulka!$AI69,Přehled_body!$A$3:$A$130,0),MATCH(Tabulka!P$2,Přehled_body!$E$1:$ED$1,0)),)="",,IF(IFERROR(INDEX(Přehled_body!$E$3:$ED$130,MATCH(Tabulka!$AI69,Přehled_body!$A$3:$A$130,0),MATCH(Tabulka!P$2,Přehled_body!$E$1:$ED$1,0)),)=0,0.00000000001,IFERROR(INDEX(Přehled_body!$E$3:$ED$130,MATCH(Tabulka!$AI69,Přehled_body!$A$3:$A$130,0),MATCH(Tabulka!P$2,Přehled_body!$E$1:$ED$1,0)),)))</f>
        <v>0</v>
      </c>
      <c r="Q69" s="79">
        <f>IF(IFERROR(INDEX(Přehled_body!$E$3:$ED$130,MATCH(Tabulka!$AI69,Přehled_body!$A$3:$A$130,0),MATCH(Tabulka!Q$2,Přehled_body!$E$1:$ED$1,0)),)="",,IF(IFERROR(INDEX(Přehled_body!$E$3:$ED$130,MATCH(Tabulka!$AI69,Přehled_body!$A$3:$A$130,0),MATCH(Tabulka!Q$2,Přehled_body!$E$1:$ED$1,0)),)=0,0.00000000001,IFERROR(INDEX(Přehled_body!$E$3:$ED$130,MATCH(Tabulka!$AI69,Přehled_body!$A$3:$A$130,0),MATCH(Tabulka!Q$2,Přehled_body!$E$1:$ED$1,0)),)))</f>
        <v>0</v>
      </c>
      <c r="R69" s="79">
        <f>IF(IFERROR(INDEX(Přehled_body!$E$3:$ED$130,MATCH(Tabulka!$AI69,Přehled_body!$A$3:$A$130,0),MATCH(Tabulka!R$2,Přehled_body!$E$1:$ED$1,0)),)="",,IF(IFERROR(INDEX(Přehled_body!$E$3:$ED$130,MATCH(Tabulka!$AI69,Přehled_body!$A$3:$A$130,0),MATCH(Tabulka!R$2,Přehled_body!$E$1:$ED$1,0)),)=0,0.00000000001,IFERROR(INDEX(Přehled_body!$E$3:$ED$130,MATCH(Tabulka!$AI69,Přehled_body!$A$3:$A$130,0),MATCH(Tabulka!R$2,Přehled_body!$E$1:$ED$1,0)),)))</f>
        <v>0</v>
      </c>
      <c r="S69" s="79">
        <f>IF(IFERROR(INDEX(Přehled_body!$E$3:$ED$130,MATCH(Tabulka!$AI69,Přehled_body!$A$3:$A$130,0),MATCH(Tabulka!S$2,Přehled_body!$E$1:$ED$1,0)),)="",,IF(IFERROR(INDEX(Přehled_body!$E$3:$ED$130,MATCH(Tabulka!$AI69,Přehled_body!$A$3:$A$130,0),MATCH(Tabulka!S$2,Přehled_body!$E$1:$ED$1,0)),)=0,0.00000000001,IFERROR(INDEX(Přehled_body!$E$3:$ED$130,MATCH(Tabulka!$AI69,Přehled_body!$A$3:$A$130,0),MATCH(Tabulka!S$2,Přehled_body!$E$1:$ED$1,0)),)))</f>
        <v>0</v>
      </c>
      <c r="T69" s="79">
        <f>IF(IFERROR(INDEX(Přehled_body!$E$3:$ED$130,MATCH(Tabulka!$AI69,Přehled_body!$A$3:$A$130,0),MATCH(Tabulka!T$2,Přehled_body!$E$1:$ED$1,0)),)="",,IF(IFERROR(INDEX(Přehled_body!$E$3:$ED$130,MATCH(Tabulka!$AI69,Přehled_body!$A$3:$A$130,0),MATCH(Tabulka!T$2,Přehled_body!$E$1:$ED$1,0)),)=0,0.00000000001,IFERROR(INDEX(Přehled_body!$E$3:$ED$130,MATCH(Tabulka!$AI69,Přehled_body!$A$3:$A$130,0),MATCH(Tabulka!T$2,Přehled_body!$E$1:$ED$1,0)),)))</f>
        <v>0</v>
      </c>
      <c r="U69" s="79">
        <f>IF(IFERROR(INDEX(Přehled_body!$E$3:$ED$130,MATCH(Tabulka!$AI69,Přehled_body!$A$3:$A$130,0),MATCH(Tabulka!U$2,Přehled_body!$E$1:$ED$1,0)),)="",,IF(IFERROR(INDEX(Přehled_body!$E$3:$ED$130,MATCH(Tabulka!$AI69,Přehled_body!$A$3:$A$130,0),MATCH(Tabulka!U$2,Přehled_body!$E$1:$ED$1,0)),)=0,0.00000000001,IFERROR(INDEX(Přehled_body!$E$3:$ED$130,MATCH(Tabulka!$AI69,Přehled_body!$A$3:$A$130,0),MATCH(Tabulka!U$2,Přehled_body!$E$1:$ED$1,0)),)))</f>
        <v>0</v>
      </c>
      <c r="V69" s="79">
        <f>IF(IFERROR(INDEX(Přehled_body!$E$3:$ED$130,MATCH(Tabulka!$AI69,Přehled_body!$A$3:$A$130,0),MATCH(Tabulka!V$2,Přehled_body!$E$1:$ED$1,0)),)="",,IF(IFERROR(INDEX(Přehled_body!$E$3:$ED$130,MATCH(Tabulka!$AI69,Přehled_body!$A$3:$A$130,0),MATCH(Tabulka!V$2,Přehled_body!$E$1:$ED$1,0)),)=0,0.00000000001,IFERROR(INDEX(Přehled_body!$E$3:$ED$130,MATCH(Tabulka!$AI69,Přehled_body!$A$3:$A$130,0),MATCH(Tabulka!V$2,Přehled_body!$E$1:$ED$1,0)),)))</f>
        <v>0</v>
      </c>
      <c r="W69" s="79">
        <f>IF(IFERROR(INDEX(Přehled_body!$E$3:$ED$130,MATCH(Tabulka!$AI69,Přehled_body!$A$3:$A$130,0),MATCH(Tabulka!W$2,Přehled_body!$E$1:$ED$1,0)),)="",,IF(IFERROR(INDEX(Přehled_body!$E$3:$ED$130,MATCH(Tabulka!$AI69,Přehled_body!$A$3:$A$130,0),MATCH(Tabulka!W$2,Přehled_body!$E$1:$ED$1,0)),)=0,0.00000000001,IFERROR(INDEX(Přehled_body!$E$3:$ED$130,MATCH(Tabulka!$AI69,Přehled_body!$A$3:$A$130,0),MATCH(Tabulka!W$2,Přehled_body!$E$1:$ED$1,0)),)))</f>
        <v>0</v>
      </c>
      <c r="X69" s="79">
        <f>IF(IFERROR(INDEX(Přehled_body!$E$3:$ED$130,MATCH(Tabulka!$AI69,Přehled_body!$A$3:$A$130,0),MATCH(Tabulka!X$2,Přehled_body!$E$1:$ED$1,0)),)="",,IF(IFERROR(INDEX(Přehled_body!$E$3:$ED$130,MATCH(Tabulka!$AI69,Přehled_body!$A$3:$A$130,0),MATCH(Tabulka!X$2,Přehled_body!$E$1:$ED$1,0)),)=0,0.00000000001,IFERROR(INDEX(Přehled_body!$E$3:$ED$130,MATCH(Tabulka!$AI69,Přehled_body!$A$3:$A$130,0),MATCH(Tabulka!X$2,Přehled_body!$E$1:$ED$1,0)),)))</f>
        <v>0</v>
      </c>
      <c r="Y69" s="79">
        <f>IF(IFERROR(INDEX(Přehled_body!$E$3:$ED$130,MATCH(Tabulka!$AI69,Přehled_body!$A$3:$A$130,0),MATCH(Tabulka!Y$2,Přehled_body!$E$1:$ED$1,0)),)="",,IF(IFERROR(INDEX(Přehled_body!$E$3:$ED$130,MATCH(Tabulka!$AI69,Přehled_body!$A$3:$A$130,0),MATCH(Tabulka!Y$2,Přehled_body!$E$1:$ED$1,0)),)=0,0.00000000001,IFERROR(INDEX(Přehled_body!$E$3:$ED$130,MATCH(Tabulka!$AI69,Přehled_body!$A$3:$A$130,0),MATCH(Tabulka!Y$2,Přehled_body!$E$1:$ED$1,0)),)))</f>
        <v>0</v>
      </c>
      <c r="Z69" s="79">
        <f>IF(IFERROR(INDEX(Přehled_body!$E$3:$ED$130,MATCH(Tabulka!$AI69,Přehled_body!$A$3:$A$130,0),MATCH(Tabulka!Z$2,Přehled_body!$E$1:$ED$1,0)),)="",,IF(IFERROR(INDEX(Přehled_body!$E$3:$ED$130,MATCH(Tabulka!$AI69,Přehled_body!$A$3:$A$130,0),MATCH(Tabulka!Z$2,Přehled_body!$E$1:$ED$1,0)),)=0,0.00000000001,IFERROR(INDEX(Přehled_body!$E$3:$ED$130,MATCH(Tabulka!$AI69,Přehled_body!$A$3:$A$130,0),MATCH(Tabulka!Z$2,Přehled_body!$E$1:$ED$1,0)),)))</f>
        <v>0</v>
      </c>
      <c r="AA69" s="79">
        <f>IF(IFERROR(INDEX(Přehled_body!$E$3:$ED$130,MATCH(Tabulka!$AI69,Přehled_body!$A$3:$A$130,0),MATCH(Tabulka!AA$2,Přehled_body!$E$1:$ED$1,0)),)="",,IF(IFERROR(INDEX(Přehled_body!$E$3:$ED$130,MATCH(Tabulka!$AI69,Přehled_body!$A$3:$A$130,0),MATCH(Tabulka!AA$2,Přehled_body!$E$1:$ED$1,0)),)=0,0.00000000001,IFERROR(INDEX(Přehled_body!$E$3:$ED$130,MATCH(Tabulka!$AI69,Přehled_body!$A$3:$A$130,0),MATCH(Tabulka!AA$2,Přehled_body!$E$1:$ED$1,0)),)))</f>
        <v>0</v>
      </c>
      <c r="AB69" s="79">
        <f>IF(IFERROR(INDEX(Přehled_body!$E$3:$ED$130,MATCH(Tabulka!$AI69,Přehled_body!$A$3:$A$130,0),MATCH(Tabulka!AB$2,Přehled_body!$E$1:$ED$1,0)),)="",,IF(IFERROR(INDEX(Přehled_body!$E$3:$ED$130,MATCH(Tabulka!$AI69,Přehled_body!$A$3:$A$130,0),MATCH(Tabulka!AB$2,Přehled_body!$E$1:$ED$1,0)),)=0,0.00000000001,IFERROR(INDEX(Přehled_body!$E$3:$ED$130,MATCH(Tabulka!$AI69,Přehled_body!$A$3:$A$130,0),MATCH(Tabulka!AB$2,Přehled_body!$E$1:$ED$1,0)),)))</f>
        <v>0</v>
      </c>
      <c r="AC69" s="79">
        <f>IF(IFERROR(INDEX(Přehled_body!$E$3:$ED$130,MATCH(Tabulka!$AI69,Přehled_body!$A$3:$A$130,0),MATCH(Tabulka!AC$2,Přehled_body!$E$1:$ED$1,0)),)="",,IF(IFERROR(INDEX(Přehled_body!$E$3:$ED$130,MATCH(Tabulka!$AI69,Přehled_body!$A$3:$A$130,0),MATCH(Tabulka!AC$2,Přehled_body!$E$1:$ED$1,0)),)=0,0.00000000001,IFERROR(INDEX(Přehled_body!$E$3:$ED$130,MATCH(Tabulka!$AI69,Přehled_body!$A$3:$A$130,0),MATCH(Tabulka!AC$2,Přehled_body!$E$1:$ED$1,0)),)))</f>
        <v>0</v>
      </c>
      <c r="AD69" s="79">
        <f>IF(IFERROR(INDEX(Přehled_body!$E$3:$ED$130,MATCH(Tabulka!$AI69,Přehled_body!$A$3:$A$130,0),MATCH(Tabulka!AD$2,Přehled_body!$E$1:$ED$1,0)),)="",,IF(IFERROR(INDEX(Přehled_body!$E$3:$ED$130,MATCH(Tabulka!$AI69,Přehled_body!$A$3:$A$130,0),MATCH(Tabulka!AD$2,Přehled_body!$E$1:$ED$1,0)),)=0,0.00000000001,IFERROR(INDEX(Přehled_body!$E$3:$ED$130,MATCH(Tabulka!$AI69,Přehled_body!$A$3:$A$130,0),MATCH(Tabulka!AD$2,Přehled_body!$E$1:$ED$1,0)),)))</f>
        <v>0</v>
      </c>
      <c r="AE69" s="80">
        <f>IF(SUM($D$69:$AD$73)&lt;1,-90000,SUM(D69:AD69))</f>
        <v>-90000</v>
      </c>
      <c r="AF69" s="72"/>
      <c r="AG69" s="8"/>
      <c r="AI69" t="str">
        <f>CONCATENATE($B$70," ",$B$71,C69)</f>
        <v>Náhrad 1Výhry</v>
      </c>
    </row>
    <row r="70" spans="1:35" ht="13.8" hidden="1">
      <c r="A70" s="64" t="str">
        <f>CONCATENATE(B70," ",B71)</f>
        <v>Náhrad 1</v>
      </c>
      <c r="B70" s="91" t="s">
        <v>68</v>
      </c>
      <c r="C70" s="82" t="s">
        <v>24</v>
      </c>
      <c r="D70" s="83">
        <f>IF(IFERROR(INDEX(Přehled_body!$E$3:$ED$130,MATCH(Tabulka!$AI70,Přehled_body!$A$3:$A$130,0),MATCH(Tabulka!D$2,Přehled_body!$E$1:$ED$1,0)),)="",,IF(IFERROR(INDEX(Přehled_body!$E$3:$ED$130,MATCH(Tabulka!$AI70,Přehled_body!$A$3:$A$130,0),MATCH(Tabulka!D$2,Přehled_body!$E$1:$ED$1,0)),)=0,0.00000000001,IFERROR(INDEX(Přehled_body!$E$3:$ED$130,MATCH(Tabulka!$AI70,Přehled_body!$A$3:$A$130,0),MATCH(Tabulka!D$2,Přehled_body!$E$1:$ED$1,0)),)))</f>
        <v>0</v>
      </c>
      <c r="E70" s="84">
        <f>IF(IFERROR(INDEX(Přehled_body!$E$3:$ED$130,MATCH(Tabulka!$AI70,Přehled_body!$A$3:$A$130,0),MATCH(Tabulka!E$2,Přehled_body!$E$1:$ED$1,0)),)="",,IF(IFERROR(INDEX(Přehled_body!$E$3:$ED$130,MATCH(Tabulka!$AI70,Přehled_body!$A$3:$A$130,0),MATCH(Tabulka!E$2,Přehled_body!$E$1:$ED$1,0)),)=0,0.00000000001,IFERROR(INDEX(Přehled_body!$E$3:$ED$130,MATCH(Tabulka!$AI70,Přehled_body!$A$3:$A$130,0),MATCH(Tabulka!E$2,Přehled_body!$E$1:$ED$1,0)),)))</f>
        <v>0</v>
      </c>
      <c r="F70" s="84">
        <f>IF(IFERROR(INDEX(Přehled_body!$E$3:$ED$130,MATCH(Tabulka!$AI70,Přehled_body!$A$3:$A$130,0),MATCH(Tabulka!F$2,Přehled_body!$E$1:$ED$1,0)),)="",,IF(IFERROR(INDEX(Přehled_body!$E$3:$ED$130,MATCH(Tabulka!$AI70,Přehled_body!$A$3:$A$130,0),MATCH(Tabulka!F$2,Přehled_body!$E$1:$ED$1,0)),)=0,0.00000000001,IFERROR(INDEX(Přehled_body!$E$3:$ED$130,MATCH(Tabulka!$AI70,Přehled_body!$A$3:$A$130,0),MATCH(Tabulka!F$2,Přehled_body!$E$1:$ED$1,0)),)))</f>
        <v>0</v>
      </c>
      <c r="G70" s="84">
        <f>IF(IFERROR(INDEX(Přehled_body!$E$3:$ED$130,MATCH(Tabulka!$AI70,Přehled_body!$A$3:$A$130,0),MATCH(Tabulka!G$2,Přehled_body!$E$1:$ED$1,0)),)="",,IF(IFERROR(INDEX(Přehled_body!$E$3:$ED$130,MATCH(Tabulka!$AI70,Přehled_body!$A$3:$A$130,0),MATCH(Tabulka!G$2,Přehled_body!$E$1:$ED$1,0)),)=0,0.00000000001,IFERROR(INDEX(Přehled_body!$E$3:$ED$130,MATCH(Tabulka!$AI70,Přehled_body!$A$3:$A$130,0),MATCH(Tabulka!G$2,Přehled_body!$E$1:$ED$1,0)),)))</f>
        <v>0</v>
      </c>
      <c r="H70" s="84">
        <f>IF(IFERROR(INDEX(Přehled_body!$E$3:$ED$130,MATCH(Tabulka!$AI70,Přehled_body!$A$3:$A$130,0),MATCH(Tabulka!H$2,Přehled_body!$E$1:$ED$1,0)),)="",,IF(IFERROR(INDEX(Přehled_body!$E$3:$ED$130,MATCH(Tabulka!$AI70,Přehled_body!$A$3:$A$130,0),MATCH(Tabulka!H$2,Přehled_body!$E$1:$ED$1,0)),)=0,0.00000000001,IFERROR(INDEX(Přehled_body!$E$3:$ED$130,MATCH(Tabulka!$AI70,Přehled_body!$A$3:$A$130,0),MATCH(Tabulka!H$2,Přehled_body!$E$1:$ED$1,0)),)))</f>
        <v>0</v>
      </c>
      <c r="I70" s="84">
        <f>IF(IFERROR(INDEX(Přehled_body!$E$3:$ED$130,MATCH(Tabulka!$AI70,Přehled_body!$A$3:$A$130,0),MATCH(Tabulka!I$2,Přehled_body!$E$1:$ED$1,0)),)="",,IF(IFERROR(INDEX(Přehled_body!$E$3:$ED$130,MATCH(Tabulka!$AI70,Přehled_body!$A$3:$A$130,0),MATCH(Tabulka!I$2,Přehled_body!$E$1:$ED$1,0)),)=0,0.00000000001,IFERROR(INDEX(Přehled_body!$E$3:$ED$130,MATCH(Tabulka!$AI70,Přehled_body!$A$3:$A$130,0),MATCH(Tabulka!I$2,Přehled_body!$E$1:$ED$1,0)),)))</f>
        <v>0</v>
      </c>
      <c r="J70" s="84">
        <f>IF(IFERROR(INDEX(Přehled_body!$E$3:$ED$130,MATCH(Tabulka!$AI70,Přehled_body!$A$3:$A$130,0),MATCH(Tabulka!J$2,Přehled_body!$E$1:$ED$1,0)),)="",,IF(IFERROR(INDEX(Přehled_body!$E$3:$ED$130,MATCH(Tabulka!$AI70,Přehled_body!$A$3:$A$130,0),MATCH(Tabulka!J$2,Přehled_body!$E$1:$ED$1,0)),)=0,0.00000000001,IFERROR(INDEX(Přehled_body!$E$3:$ED$130,MATCH(Tabulka!$AI70,Přehled_body!$A$3:$A$130,0),MATCH(Tabulka!J$2,Přehled_body!$E$1:$ED$1,0)),)))</f>
        <v>0</v>
      </c>
      <c r="K70" s="84">
        <f>IF(IFERROR(INDEX(Přehled_body!$E$3:$ED$130,MATCH(Tabulka!$AI70,Přehled_body!$A$3:$A$130,0),MATCH(Tabulka!K$2,Přehled_body!$E$1:$ED$1,0)),)="",,IF(IFERROR(INDEX(Přehled_body!$E$3:$ED$130,MATCH(Tabulka!$AI70,Přehled_body!$A$3:$A$130,0),MATCH(Tabulka!K$2,Přehled_body!$E$1:$ED$1,0)),)=0,0.00000000001,IFERROR(INDEX(Přehled_body!$E$3:$ED$130,MATCH(Tabulka!$AI70,Přehled_body!$A$3:$A$130,0),MATCH(Tabulka!K$2,Přehled_body!$E$1:$ED$1,0)),)))</f>
        <v>0</v>
      </c>
      <c r="L70" s="84">
        <f>IF(IFERROR(INDEX(Přehled_body!$E$3:$ED$130,MATCH(Tabulka!$AI70,Přehled_body!$A$3:$A$130,0),MATCH(Tabulka!L$2,Přehled_body!$E$1:$ED$1,0)),)="",,IF(IFERROR(INDEX(Přehled_body!$E$3:$ED$130,MATCH(Tabulka!$AI70,Přehled_body!$A$3:$A$130,0),MATCH(Tabulka!L$2,Přehled_body!$E$1:$ED$1,0)),)=0,0.00000000001,IFERROR(INDEX(Přehled_body!$E$3:$ED$130,MATCH(Tabulka!$AI70,Přehled_body!$A$3:$A$130,0),MATCH(Tabulka!L$2,Přehled_body!$E$1:$ED$1,0)),)))</f>
        <v>0</v>
      </c>
      <c r="M70" s="84">
        <f>IF(IFERROR(INDEX(Přehled_body!$E$3:$ED$130,MATCH(Tabulka!$AI70,Přehled_body!$A$3:$A$130,0),MATCH(Tabulka!M$2,Přehled_body!$E$1:$ED$1,0)),)="",,IF(IFERROR(INDEX(Přehled_body!$E$3:$ED$130,MATCH(Tabulka!$AI70,Přehled_body!$A$3:$A$130,0),MATCH(Tabulka!M$2,Přehled_body!$E$1:$ED$1,0)),)=0,0.00000000001,IFERROR(INDEX(Přehled_body!$E$3:$ED$130,MATCH(Tabulka!$AI70,Přehled_body!$A$3:$A$130,0),MATCH(Tabulka!M$2,Přehled_body!$E$1:$ED$1,0)),)))</f>
        <v>0</v>
      </c>
      <c r="N70" s="84">
        <f>IF(IFERROR(INDEX(Přehled_body!$E$3:$ED$130,MATCH(Tabulka!$AI70,Přehled_body!$A$3:$A$130,0),MATCH(Tabulka!N$2,Přehled_body!$E$1:$ED$1,0)),)="",,IF(IFERROR(INDEX(Přehled_body!$E$3:$ED$130,MATCH(Tabulka!$AI70,Přehled_body!$A$3:$A$130,0),MATCH(Tabulka!N$2,Přehled_body!$E$1:$ED$1,0)),)=0,0.00000000001,IFERROR(INDEX(Přehled_body!$E$3:$ED$130,MATCH(Tabulka!$AI70,Přehled_body!$A$3:$A$130,0),MATCH(Tabulka!N$2,Přehled_body!$E$1:$ED$1,0)),)))</f>
        <v>0</v>
      </c>
      <c r="O70" s="84">
        <f>IF(IFERROR(INDEX(Přehled_body!$E$3:$ED$130,MATCH(Tabulka!$AI70,Přehled_body!$A$3:$A$130,0),MATCH(Tabulka!O$2,Přehled_body!$E$1:$ED$1,0)),)="",,IF(IFERROR(INDEX(Přehled_body!$E$3:$ED$130,MATCH(Tabulka!$AI70,Přehled_body!$A$3:$A$130,0),MATCH(Tabulka!O$2,Přehled_body!$E$1:$ED$1,0)),)=0,0.00000000001,IFERROR(INDEX(Přehled_body!$E$3:$ED$130,MATCH(Tabulka!$AI70,Přehled_body!$A$3:$A$130,0),MATCH(Tabulka!O$2,Přehled_body!$E$1:$ED$1,0)),)))</f>
        <v>0</v>
      </c>
      <c r="P70" s="84">
        <f>IF(IFERROR(INDEX(Přehled_body!$E$3:$ED$130,MATCH(Tabulka!$AI70,Přehled_body!$A$3:$A$130,0),MATCH(Tabulka!P$2,Přehled_body!$E$1:$ED$1,0)),)="",,IF(IFERROR(INDEX(Přehled_body!$E$3:$ED$130,MATCH(Tabulka!$AI70,Přehled_body!$A$3:$A$130,0),MATCH(Tabulka!P$2,Přehled_body!$E$1:$ED$1,0)),)=0,0.00000000001,IFERROR(INDEX(Přehled_body!$E$3:$ED$130,MATCH(Tabulka!$AI70,Přehled_body!$A$3:$A$130,0),MATCH(Tabulka!P$2,Přehled_body!$E$1:$ED$1,0)),)))</f>
        <v>0</v>
      </c>
      <c r="Q70" s="84">
        <f>IF(IFERROR(INDEX(Přehled_body!$E$3:$ED$130,MATCH(Tabulka!$AI70,Přehled_body!$A$3:$A$130,0),MATCH(Tabulka!Q$2,Přehled_body!$E$1:$ED$1,0)),)="",,IF(IFERROR(INDEX(Přehled_body!$E$3:$ED$130,MATCH(Tabulka!$AI70,Přehled_body!$A$3:$A$130,0),MATCH(Tabulka!Q$2,Přehled_body!$E$1:$ED$1,0)),)=0,0.00000000001,IFERROR(INDEX(Přehled_body!$E$3:$ED$130,MATCH(Tabulka!$AI70,Přehled_body!$A$3:$A$130,0),MATCH(Tabulka!Q$2,Přehled_body!$E$1:$ED$1,0)),)))</f>
        <v>0</v>
      </c>
      <c r="R70" s="84">
        <f>IF(IFERROR(INDEX(Přehled_body!$E$3:$ED$130,MATCH(Tabulka!$AI70,Přehled_body!$A$3:$A$130,0),MATCH(Tabulka!R$2,Přehled_body!$E$1:$ED$1,0)),)="",,IF(IFERROR(INDEX(Přehled_body!$E$3:$ED$130,MATCH(Tabulka!$AI70,Přehled_body!$A$3:$A$130,0),MATCH(Tabulka!R$2,Přehled_body!$E$1:$ED$1,0)),)=0,0.00000000001,IFERROR(INDEX(Přehled_body!$E$3:$ED$130,MATCH(Tabulka!$AI70,Přehled_body!$A$3:$A$130,0),MATCH(Tabulka!R$2,Přehled_body!$E$1:$ED$1,0)),)))</f>
        <v>0</v>
      </c>
      <c r="S70" s="84">
        <f>IF(IFERROR(INDEX(Přehled_body!$E$3:$ED$130,MATCH(Tabulka!$AI70,Přehled_body!$A$3:$A$130,0),MATCH(Tabulka!S$2,Přehled_body!$E$1:$ED$1,0)),)="",,IF(IFERROR(INDEX(Přehled_body!$E$3:$ED$130,MATCH(Tabulka!$AI70,Přehled_body!$A$3:$A$130,0),MATCH(Tabulka!S$2,Přehled_body!$E$1:$ED$1,0)),)=0,0.00000000001,IFERROR(INDEX(Přehled_body!$E$3:$ED$130,MATCH(Tabulka!$AI70,Přehled_body!$A$3:$A$130,0),MATCH(Tabulka!S$2,Přehled_body!$E$1:$ED$1,0)),)))</f>
        <v>0</v>
      </c>
      <c r="T70" s="84">
        <f>IF(IFERROR(INDEX(Přehled_body!$E$3:$ED$130,MATCH(Tabulka!$AI70,Přehled_body!$A$3:$A$130,0),MATCH(Tabulka!T$2,Přehled_body!$E$1:$ED$1,0)),)="",,IF(IFERROR(INDEX(Přehled_body!$E$3:$ED$130,MATCH(Tabulka!$AI70,Přehled_body!$A$3:$A$130,0),MATCH(Tabulka!T$2,Přehled_body!$E$1:$ED$1,0)),)=0,0.00000000001,IFERROR(INDEX(Přehled_body!$E$3:$ED$130,MATCH(Tabulka!$AI70,Přehled_body!$A$3:$A$130,0),MATCH(Tabulka!T$2,Přehled_body!$E$1:$ED$1,0)),)))</f>
        <v>0</v>
      </c>
      <c r="U70" s="84">
        <f>IF(IFERROR(INDEX(Přehled_body!$E$3:$ED$130,MATCH(Tabulka!$AI70,Přehled_body!$A$3:$A$130,0),MATCH(Tabulka!U$2,Přehled_body!$E$1:$ED$1,0)),)="",,IF(IFERROR(INDEX(Přehled_body!$E$3:$ED$130,MATCH(Tabulka!$AI70,Přehled_body!$A$3:$A$130,0),MATCH(Tabulka!U$2,Přehled_body!$E$1:$ED$1,0)),)=0,0.00000000001,IFERROR(INDEX(Přehled_body!$E$3:$ED$130,MATCH(Tabulka!$AI70,Přehled_body!$A$3:$A$130,0),MATCH(Tabulka!U$2,Přehled_body!$E$1:$ED$1,0)),)))</f>
        <v>0</v>
      </c>
      <c r="V70" s="84">
        <f>IF(IFERROR(INDEX(Přehled_body!$E$3:$ED$130,MATCH(Tabulka!$AI70,Přehled_body!$A$3:$A$130,0),MATCH(Tabulka!V$2,Přehled_body!$E$1:$ED$1,0)),)="",,IF(IFERROR(INDEX(Přehled_body!$E$3:$ED$130,MATCH(Tabulka!$AI70,Přehled_body!$A$3:$A$130,0),MATCH(Tabulka!V$2,Přehled_body!$E$1:$ED$1,0)),)=0,0.00000000001,IFERROR(INDEX(Přehled_body!$E$3:$ED$130,MATCH(Tabulka!$AI70,Přehled_body!$A$3:$A$130,0),MATCH(Tabulka!V$2,Přehled_body!$E$1:$ED$1,0)),)))</f>
        <v>0</v>
      </c>
      <c r="W70" s="84">
        <f>IF(IFERROR(INDEX(Přehled_body!$E$3:$ED$130,MATCH(Tabulka!$AI70,Přehled_body!$A$3:$A$130,0),MATCH(Tabulka!W$2,Přehled_body!$E$1:$ED$1,0)),)="",,IF(IFERROR(INDEX(Přehled_body!$E$3:$ED$130,MATCH(Tabulka!$AI70,Přehled_body!$A$3:$A$130,0),MATCH(Tabulka!W$2,Přehled_body!$E$1:$ED$1,0)),)=0,0.00000000001,IFERROR(INDEX(Přehled_body!$E$3:$ED$130,MATCH(Tabulka!$AI70,Přehled_body!$A$3:$A$130,0),MATCH(Tabulka!W$2,Přehled_body!$E$1:$ED$1,0)),)))</f>
        <v>0</v>
      </c>
      <c r="X70" s="84">
        <f>IF(IFERROR(INDEX(Přehled_body!$E$3:$ED$130,MATCH(Tabulka!$AI70,Přehled_body!$A$3:$A$130,0),MATCH(Tabulka!X$2,Přehled_body!$E$1:$ED$1,0)),)="",,IF(IFERROR(INDEX(Přehled_body!$E$3:$ED$130,MATCH(Tabulka!$AI70,Přehled_body!$A$3:$A$130,0),MATCH(Tabulka!X$2,Přehled_body!$E$1:$ED$1,0)),)=0,0.00000000001,IFERROR(INDEX(Přehled_body!$E$3:$ED$130,MATCH(Tabulka!$AI70,Přehled_body!$A$3:$A$130,0),MATCH(Tabulka!X$2,Přehled_body!$E$1:$ED$1,0)),)))</f>
        <v>0</v>
      </c>
      <c r="Y70" s="84">
        <f>IF(IFERROR(INDEX(Přehled_body!$E$3:$ED$130,MATCH(Tabulka!$AI70,Přehled_body!$A$3:$A$130,0),MATCH(Tabulka!Y$2,Přehled_body!$E$1:$ED$1,0)),)="",,IF(IFERROR(INDEX(Přehled_body!$E$3:$ED$130,MATCH(Tabulka!$AI70,Přehled_body!$A$3:$A$130,0),MATCH(Tabulka!Y$2,Přehled_body!$E$1:$ED$1,0)),)=0,0.00000000001,IFERROR(INDEX(Přehled_body!$E$3:$ED$130,MATCH(Tabulka!$AI70,Přehled_body!$A$3:$A$130,0),MATCH(Tabulka!Y$2,Přehled_body!$E$1:$ED$1,0)),)))</f>
        <v>0</v>
      </c>
      <c r="Z70" s="84">
        <f>IF(IFERROR(INDEX(Přehled_body!$E$3:$ED$130,MATCH(Tabulka!$AI70,Přehled_body!$A$3:$A$130,0),MATCH(Tabulka!Z$2,Přehled_body!$E$1:$ED$1,0)),)="",,IF(IFERROR(INDEX(Přehled_body!$E$3:$ED$130,MATCH(Tabulka!$AI70,Přehled_body!$A$3:$A$130,0),MATCH(Tabulka!Z$2,Přehled_body!$E$1:$ED$1,0)),)=0,0.00000000001,IFERROR(INDEX(Přehled_body!$E$3:$ED$130,MATCH(Tabulka!$AI70,Přehled_body!$A$3:$A$130,0),MATCH(Tabulka!Z$2,Přehled_body!$E$1:$ED$1,0)),)))</f>
        <v>0</v>
      </c>
      <c r="AA70" s="84">
        <f>IF(IFERROR(INDEX(Přehled_body!$E$3:$ED$130,MATCH(Tabulka!$AI70,Přehled_body!$A$3:$A$130,0),MATCH(Tabulka!AA$2,Přehled_body!$E$1:$ED$1,0)),)="",,IF(IFERROR(INDEX(Přehled_body!$E$3:$ED$130,MATCH(Tabulka!$AI70,Přehled_body!$A$3:$A$130,0),MATCH(Tabulka!AA$2,Přehled_body!$E$1:$ED$1,0)),)=0,0.00000000001,IFERROR(INDEX(Přehled_body!$E$3:$ED$130,MATCH(Tabulka!$AI70,Přehled_body!$A$3:$A$130,0),MATCH(Tabulka!AA$2,Přehled_body!$E$1:$ED$1,0)),)))</f>
        <v>0</v>
      </c>
      <c r="AB70" s="84">
        <f>IF(IFERROR(INDEX(Přehled_body!$E$3:$ED$130,MATCH(Tabulka!$AI70,Přehled_body!$A$3:$A$130,0),MATCH(Tabulka!AB$2,Přehled_body!$E$1:$ED$1,0)),)="",,IF(IFERROR(INDEX(Přehled_body!$E$3:$ED$130,MATCH(Tabulka!$AI70,Přehled_body!$A$3:$A$130,0),MATCH(Tabulka!AB$2,Přehled_body!$E$1:$ED$1,0)),)=0,0.00000000001,IFERROR(INDEX(Přehled_body!$E$3:$ED$130,MATCH(Tabulka!$AI70,Přehled_body!$A$3:$A$130,0),MATCH(Tabulka!AB$2,Přehled_body!$E$1:$ED$1,0)),)))</f>
        <v>0</v>
      </c>
      <c r="AC70" s="84">
        <f>IF(IFERROR(INDEX(Přehled_body!$E$3:$ED$130,MATCH(Tabulka!$AI70,Přehled_body!$A$3:$A$130,0),MATCH(Tabulka!AC$2,Přehled_body!$E$1:$ED$1,0)),)="",,IF(IFERROR(INDEX(Přehled_body!$E$3:$ED$130,MATCH(Tabulka!$AI70,Přehled_body!$A$3:$A$130,0),MATCH(Tabulka!AC$2,Přehled_body!$E$1:$ED$1,0)),)=0,0.00000000001,IFERROR(INDEX(Přehled_body!$E$3:$ED$130,MATCH(Tabulka!$AI70,Přehled_body!$A$3:$A$130,0),MATCH(Tabulka!AC$2,Přehled_body!$E$1:$ED$1,0)),)))</f>
        <v>0</v>
      </c>
      <c r="AD70" s="84">
        <f>IF(IFERROR(INDEX(Přehled_body!$E$3:$ED$130,MATCH(Tabulka!$AI70,Přehled_body!$A$3:$A$130,0),MATCH(Tabulka!AD$2,Přehled_body!$E$1:$ED$1,0)),)="",,IF(IFERROR(INDEX(Přehled_body!$E$3:$ED$130,MATCH(Tabulka!$AI70,Přehled_body!$A$3:$A$130,0),MATCH(Tabulka!AD$2,Přehled_body!$E$1:$ED$1,0)),)=0,0.00000000001,IFERROR(INDEX(Přehled_body!$E$3:$ED$130,MATCH(Tabulka!$AI70,Přehled_body!$A$3:$A$130,0),MATCH(Tabulka!AD$2,Přehled_body!$E$1:$ED$1,0)),)))</f>
        <v>0</v>
      </c>
      <c r="AE70" s="85">
        <f>IF(SUM($D$69:$AD$73)&lt;1,-90000,SUM(D70:AD70))</f>
        <v>-90000</v>
      </c>
      <c r="AF70" s="140">
        <f>IF(AE73&gt;0.9,SUM(AE69-AE70)+0.00000001,0)</f>
        <v>0</v>
      </c>
      <c r="AG70" s="8"/>
      <c r="AI70" t="str">
        <f>CONCATENATE($B$70," ",$B$71,C70)</f>
        <v>Náhrad 1Prohry</v>
      </c>
    </row>
    <row r="71" spans="1:35" ht="13.8" hidden="1">
      <c r="A71" s="64" t="str">
        <f>CONCATENATE(B71," ",B70)</f>
        <v>1 Náhrad</v>
      </c>
      <c r="B71" s="91">
        <v>1</v>
      </c>
      <c r="C71" s="82" t="s">
        <v>39</v>
      </c>
      <c r="D71" s="83">
        <f>IF(IFERROR(INDEX(Přehled_body!$E$3:$ED$130,MATCH(Tabulka!$AI71,Přehled_body!$A$3:$A$130,0),MATCH(Tabulka!D$2,Přehled_body!$E$1:$ED$1,0)),)="",,IF(IFERROR(INDEX(Přehled_body!$E$3:$ED$130,MATCH(Tabulka!$AI71,Přehled_body!$A$3:$A$130,0),MATCH(Tabulka!D$2,Přehled_body!$E$1:$ED$1,0)),)=0,0.00000000001,IFERROR(INDEX(Přehled_body!$E$3:$ED$130,MATCH(Tabulka!$AI71,Přehled_body!$A$3:$A$130,0),MATCH(Tabulka!D$2,Přehled_body!$E$1:$ED$1,0)),)))</f>
        <v>0</v>
      </c>
      <c r="E71" s="84">
        <f>IF(IFERROR(INDEX(Přehled_body!$E$3:$ED$130,MATCH(Tabulka!$AI71,Přehled_body!$A$3:$A$130,0),MATCH(Tabulka!E$2,Přehled_body!$E$1:$ED$1,0)),)="",,IF(IFERROR(INDEX(Přehled_body!$E$3:$ED$130,MATCH(Tabulka!$AI71,Přehled_body!$A$3:$A$130,0),MATCH(Tabulka!E$2,Přehled_body!$E$1:$ED$1,0)),)=0,0.00000000001,IFERROR(INDEX(Přehled_body!$E$3:$ED$130,MATCH(Tabulka!$AI71,Přehled_body!$A$3:$A$130,0),MATCH(Tabulka!E$2,Přehled_body!$E$1:$ED$1,0)),)))</f>
        <v>0</v>
      </c>
      <c r="F71" s="84">
        <f>IF(IFERROR(INDEX(Přehled_body!$E$3:$ED$130,MATCH(Tabulka!$AI71,Přehled_body!$A$3:$A$130,0),MATCH(Tabulka!F$2,Přehled_body!$E$1:$ED$1,0)),)="",,IF(IFERROR(INDEX(Přehled_body!$E$3:$ED$130,MATCH(Tabulka!$AI71,Přehled_body!$A$3:$A$130,0),MATCH(Tabulka!F$2,Přehled_body!$E$1:$ED$1,0)),)=0,0.00000000001,IFERROR(INDEX(Přehled_body!$E$3:$ED$130,MATCH(Tabulka!$AI71,Přehled_body!$A$3:$A$130,0),MATCH(Tabulka!F$2,Přehled_body!$E$1:$ED$1,0)),)))</f>
        <v>0</v>
      </c>
      <c r="G71" s="84">
        <f>IF(IFERROR(INDEX(Přehled_body!$E$3:$ED$130,MATCH(Tabulka!$AI71,Přehled_body!$A$3:$A$130,0),MATCH(Tabulka!G$2,Přehled_body!$E$1:$ED$1,0)),)="",,IF(IFERROR(INDEX(Přehled_body!$E$3:$ED$130,MATCH(Tabulka!$AI71,Přehled_body!$A$3:$A$130,0),MATCH(Tabulka!G$2,Přehled_body!$E$1:$ED$1,0)),)=0,0.00000000001,IFERROR(INDEX(Přehled_body!$E$3:$ED$130,MATCH(Tabulka!$AI71,Přehled_body!$A$3:$A$130,0),MATCH(Tabulka!G$2,Přehled_body!$E$1:$ED$1,0)),)))</f>
        <v>0</v>
      </c>
      <c r="H71" s="84">
        <f>IF(IFERROR(INDEX(Přehled_body!$E$3:$ED$130,MATCH(Tabulka!$AI71,Přehled_body!$A$3:$A$130,0),MATCH(Tabulka!H$2,Přehled_body!$E$1:$ED$1,0)),)="",,IF(IFERROR(INDEX(Přehled_body!$E$3:$ED$130,MATCH(Tabulka!$AI71,Přehled_body!$A$3:$A$130,0),MATCH(Tabulka!H$2,Přehled_body!$E$1:$ED$1,0)),)=0,0.00000000001,IFERROR(INDEX(Přehled_body!$E$3:$ED$130,MATCH(Tabulka!$AI71,Přehled_body!$A$3:$A$130,0),MATCH(Tabulka!H$2,Přehled_body!$E$1:$ED$1,0)),)))</f>
        <v>0</v>
      </c>
      <c r="I71" s="84">
        <f>IF(IFERROR(INDEX(Přehled_body!$E$3:$ED$130,MATCH(Tabulka!$AI71,Přehled_body!$A$3:$A$130,0),MATCH(Tabulka!I$2,Přehled_body!$E$1:$ED$1,0)),)="",,IF(IFERROR(INDEX(Přehled_body!$E$3:$ED$130,MATCH(Tabulka!$AI71,Přehled_body!$A$3:$A$130,0),MATCH(Tabulka!I$2,Přehled_body!$E$1:$ED$1,0)),)=0,0.00000000001,IFERROR(INDEX(Přehled_body!$E$3:$ED$130,MATCH(Tabulka!$AI71,Přehled_body!$A$3:$A$130,0),MATCH(Tabulka!I$2,Přehled_body!$E$1:$ED$1,0)),)))</f>
        <v>0</v>
      </c>
      <c r="J71" s="84">
        <f>IF(IFERROR(INDEX(Přehled_body!$E$3:$ED$130,MATCH(Tabulka!$AI71,Přehled_body!$A$3:$A$130,0),MATCH(Tabulka!J$2,Přehled_body!$E$1:$ED$1,0)),)="",,IF(IFERROR(INDEX(Přehled_body!$E$3:$ED$130,MATCH(Tabulka!$AI71,Přehled_body!$A$3:$A$130,0),MATCH(Tabulka!J$2,Přehled_body!$E$1:$ED$1,0)),)=0,0.00000000001,IFERROR(INDEX(Přehled_body!$E$3:$ED$130,MATCH(Tabulka!$AI71,Přehled_body!$A$3:$A$130,0),MATCH(Tabulka!J$2,Přehled_body!$E$1:$ED$1,0)),)))</f>
        <v>0</v>
      </c>
      <c r="K71" s="84">
        <f>IF(IFERROR(INDEX(Přehled_body!$E$3:$ED$130,MATCH(Tabulka!$AI71,Přehled_body!$A$3:$A$130,0),MATCH(Tabulka!K$2,Přehled_body!$E$1:$ED$1,0)),)="",,IF(IFERROR(INDEX(Přehled_body!$E$3:$ED$130,MATCH(Tabulka!$AI71,Přehled_body!$A$3:$A$130,0),MATCH(Tabulka!K$2,Přehled_body!$E$1:$ED$1,0)),)=0,0.00000000001,IFERROR(INDEX(Přehled_body!$E$3:$ED$130,MATCH(Tabulka!$AI71,Přehled_body!$A$3:$A$130,0),MATCH(Tabulka!K$2,Přehled_body!$E$1:$ED$1,0)),)))</f>
        <v>0</v>
      </c>
      <c r="L71" s="84">
        <f>IF(IFERROR(INDEX(Přehled_body!$E$3:$ED$130,MATCH(Tabulka!$AI71,Přehled_body!$A$3:$A$130,0),MATCH(Tabulka!L$2,Přehled_body!$E$1:$ED$1,0)),)="",,IF(IFERROR(INDEX(Přehled_body!$E$3:$ED$130,MATCH(Tabulka!$AI71,Přehled_body!$A$3:$A$130,0),MATCH(Tabulka!L$2,Přehled_body!$E$1:$ED$1,0)),)=0,0.00000000001,IFERROR(INDEX(Přehled_body!$E$3:$ED$130,MATCH(Tabulka!$AI71,Přehled_body!$A$3:$A$130,0),MATCH(Tabulka!L$2,Přehled_body!$E$1:$ED$1,0)),)))</f>
        <v>0</v>
      </c>
      <c r="M71" s="84">
        <f>IF(IFERROR(INDEX(Přehled_body!$E$3:$ED$130,MATCH(Tabulka!$AI71,Přehled_body!$A$3:$A$130,0),MATCH(Tabulka!M$2,Přehled_body!$E$1:$ED$1,0)),)="",,IF(IFERROR(INDEX(Přehled_body!$E$3:$ED$130,MATCH(Tabulka!$AI71,Přehled_body!$A$3:$A$130,0),MATCH(Tabulka!M$2,Přehled_body!$E$1:$ED$1,0)),)=0,0.00000000001,IFERROR(INDEX(Přehled_body!$E$3:$ED$130,MATCH(Tabulka!$AI71,Přehled_body!$A$3:$A$130,0),MATCH(Tabulka!M$2,Přehled_body!$E$1:$ED$1,0)),)))</f>
        <v>0</v>
      </c>
      <c r="N71" s="84">
        <f>IF(IFERROR(INDEX(Přehled_body!$E$3:$ED$130,MATCH(Tabulka!$AI71,Přehled_body!$A$3:$A$130,0),MATCH(Tabulka!N$2,Přehled_body!$E$1:$ED$1,0)),)="",,IF(IFERROR(INDEX(Přehled_body!$E$3:$ED$130,MATCH(Tabulka!$AI71,Přehled_body!$A$3:$A$130,0),MATCH(Tabulka!N$2,Přehled_body!$E$1:$ED$1,0)),)=0,0.00000000001,IFERROR(INDEX(Přehled_body!$E$3:$ED$130,MATCH(Tabulka!$AI71,Přehled_body!$A$3:$A$130,0),MATCH(Tabulka!N$2,Přehled_body!$E$1:$ED$1,0)),)))</f>
        <v>0</v>
      </c>
      <c r="O71" s="84">
        <f>IF(IFERROR(INDEX(Přehled_body!$E$3:$ED$130,MATCH(Tabulka!$AI71,Přehled_body!$A$3:$A$130,0),MATCH(Tabulka!O$2,Přehled_body!$E$1:$ED$1,0)),)="",,IF(IFERROR(INDEX(Přehled_body!$E$3:$ED$130,MATCH(Tabulka!$AI71,Přehled_body!$A$3:$A$130,0),MATCH(Tabulka!O$2,Přehled_body!$E$1:$ED$1,0)),)=0,0.00000000001,IFERROR(INDEX(Přehled_body!$E$3:$ED$130,MATCH(Tabulka!$AI71,Přehled_body!$A$3:$A$130,0),MATCH(Tabulka!O$2,Přehled_body!$E$1:$ED$1,0)),)))</f>
        <v>0</v>
      </c>
      <c r="P71" s="84">
        <f>IF(IFERROR(INDEX(Přehled_body!$E$3:$ED$130,MATCH(Tabulka!$AI71,Přehled_body!$A$3:$A$130,0),MATCH(Tabulka!P$2,Přehled_body!$E$1:$ED$1,0)),)="",,IF(IFERROR(INDEX(Přehled_body!$E$3:$ED$130,MATCH(Tabulka!$AI71,Přehled_body!$A$3:$A$130,0),MATCH(Tabulka!P$2,Přehled_body!$E$1:$ED$1,0)),)=0,0.00000000001,IFERROR(INDEX(Přehled_body!$E$3:$ED$130,MATCH(Tabulka!$AI71,Přehled_body!$A$3:$A$130,0),MATCH(Tabulka!P$2,Přehled_body!$E$1:$ED$1,0)),)))</f>
        <v>0</v>
      </c>
      <c r="Q71" s="84">
        <f>IF(IFERROR(INDEX(Přehled_body!$E$3:$ED$130,MATCH(Tabulka!$AI71,Přehled_body!$A$3:$A$130,0),MATCH(Tabulka!Q$2,Přehled_body!$E$1:$ED$1,0)),)="",,IF(IFERROR(INDEX(Přehled_body!$E$3:$ED$130,MATCH(Tabulka!$AI71,Přehled_body!$A$3:$A$130,0),MATCH(Tabulka!Q$2,Přehled_body!$E$1:$ED$1,0)),)=0,0.00000000001,IFERROR(INDEX(Přehled_body!$E$3:$ED$130,MATCH(Tabulka!$AI71,Přehled_body!$A$3:$A$130,0),MATCH(Tabulka!Q$2,Přehled_body!$E$1:$ED$1,0)),)))</f>
        <v>0</v>
      </c>
      <c r="R71" s="84">
        <f>IF(IFERROR(INDEX(Přehled_body!$E$3:$ED$130,MATCH(Tabulka!$AI71,Přehled_body!$A$3:$A$130,0),MATCH(Tabulka!R$2,Přehled_body!$E$1:$ED$1,0)),)="",,IF(IFERROR(INDEX(Přehled_body!$E$3:$ED$130,MATCH(Tabulka!$AI71,Přehled_body!$A$3:$A$130,0),MATCH(Tabulka!R$2,Přehled_body!$E$1:$ED$1,0)),)=0,0.00000000001,IFERROR(INDEX(Přehled_body!$E$3:$ED$130,MATCH(Tabulka!$AI71,Přehled_body!$A$3:$A$130,0),MATCH(Tabulka!R$2,Přehled_body!$E$1:$ED$1,0)),)))</f>
        <v>0</v>
      </c>
      <c r="S71" s="84">
        <f>IF(IFERROR(INDEX(Přehled_body!$E$3:$ED$130,MATCH(Tabulka!$AI71,Přehled_body!$A$3:$A$130,0),MATCH(Tabulka!S$2,Přehled_body!$E$1:$ED$1,0)),)="",,IF(IFERROR(INDEX(Přehled_body!$E$3:$ED$130,MATCH(Tabulka!$AI71,Přehled_body!$A$3:$A$130,0),MATCH(Tabulka!S$2,Přehled_body!$E$1:$ED$1,0)),)=0,0.00000000001,IFERROR(INDEX(Přehled_body!$E$3:$ED$130,MATCH(Tabulka!$AI71,Přehled_body!$A$3:$A$130,0),MATCH(Tabulka!S$2,Přehled_body!$E$1:$ED$1,0)),)))</f>
        <v>0</v>
      </c>
      <c r="T71" s="84">
        <f>IF(IFERROR(INDEX(Přehled_body!$E$3:$ED$130,MATCH(Tabulka!$AI71,Přehled_body!$A$3:$A$130,0),MATCH(Tabulka!T$2,Přehled_body!$E$1:$ED$1,0)),)="",,IF(IFERROR(INDEX(Přehled_body!$E$3:$ED$130,MATCH(Tabulka!$AI71,Přehled_body!$A$3:$A$130,0),MATCH(Tabulka!T$2,Přehled_body!$E$1:$ED$1,0)),)=0,0.00000000001,IFERROR(INDEX(Přehled_body!$E$3:$ED$130,MATCH(Tabulka!$AI71,Přehled_body!$A$3:$A$130,0),MATCH(Tabulka!T$2,Přehled_body!$E$1:$ED$1,0)),)))</f>
        <v>0</v>
      </c>
      <c r="U71" s="84">
        <f>IF(IFERROR(INDEX(Přehled_body!$E$3:$ED$130,MATCH(Tabulka!$AI71,Přehled_body!$A$3:$A$130,0),MATCH(Tabulka!U$2,Přehled_body!$E$1:$ED$1,0)),)="",,IF(IFERROR(INDEX(Přehled_body!$E$3:$ED$130,MATCH(Tabulka!$AI71,Přehled_body!$A$3:$A$130,0),MATCH(Tabulka!U$2,Přehled_body!$E$1:$ED$1,0)),)=0,0.00000000001,IFERROR(INDEX(Přehled_body!$E$3:$ED$130,MATCH(Tabulka!$AI71,Přehled_body!$A$3:$A$130,0),MATCH(Tabulka!U$2,Přehled_body!$E$1:$ED$1,0)),)))</f>
        <v>0</v>
      </c>
      <c r="V71" s="84">
        <f>IF(IFERROR(INDEX(Přehled_body!$E$3:$ED$130,MATCH(Tabulka!$AI71,Přehled_body!$A$3:$A$130,0),MATCH(Tabulka!V$2,Přehled_body!$E$1:$ED$1,0)),)="",,IF(IFERROR(INDEX(Přehled_body!$E$3:$ED$130,MATCH(Tabulka!$AI71,Přehled_body!$A$3:$A$130,0),MATCH(Tabulka!V$2,Přehled_body!$E$1:$ED$1,0)),)=0,0.00000000001,IFERROR(INDEX(Přehled_body!$E$3:$ED$130,MATCH(Tabulka!$AI71,Přehled_body!$A$3:$A$130,0),MATCH(Tabulka!V$2,Přehled_body!$E$1:$ED$1,0)),)))</f>
        <v>0</v>
      </c>
      <c r="W71" s="84">
        <f>IF(IFERROR(INDEX(Přehled_body!$E$3:$ED$130,MATCH(Tabulka!$AI71,Přehled_body!$A$3:$A$130,0),MATCH(Tabulka!W$2,Přehled_body!$E$1:$ED$1,0)),)="",,IF(IFERROR(INDEX(Přehled_body!$E$3:$ED$130,MATCH(Tabulka!$AI71,Přehled_body!$A$3:$A$130,0),MATCH(Tabulka!W$2,Přehled_body!$E$1:$ED$1,0)),)=0,0.00000000001,IFERROR(INDEX(Přehled_body!$E$3:$ED$130,MATCH(Tabulka!$AI71,Přehled_body!$A$3:$A$130,0),MATCH(Tabulka!W$2,Přehled_body!$E$1:$ED$1,0)),)))</f>
        <v>0</v>
      </c>
      <c r="X71" s="84">
        <f>IF(IFERROR(INDEX(Přehled_body!$E$3:$ED$130,MATCH(Tabulka!$AI71,Přehled_body!$A$3:$A$130,0),MATCH(Tabulka!X$2,Přehled_body!$E$1:$ED$1,0)),)="",,IF(IFERROR(INDEX(Přehled_body!$E$3:$ED$130,MATCH(Tabulka!$AI71,Přehled_body!$A$3:$A$130,0),MATCH(Tabulka!X$2,Přehled_body!$E$1:$ED$1,0)),)=0,0.00000000001,IFERROR(INDEX(Přehled_body!$E$3:$ED$130,MATCH(Tabulka!$AI71,Přehled_body!$A$3:$A$130,0),MATCH(Tabulka!X$2,Přehled_body!$E$1:$ED$1,0)),)))</f>
        <v>0</v>
      </c>
      <c r="Y71" s="84">
        <f>IF(IFERROR(INDEX(Přehled_body!$E$3:$ED$130,MATCH(Tabulka!$AI71,Přehled_body!$A$3:$A$130,0),MATCH(Tabulka!Y$2,Přehled_body!$E$1:$ED$1,0)),)="",,IF(IFERROR(INDEX(Přehled_body!$E$3:$ED$130,MATCH(Tabulka!$AI71,Přehled_body!$A$3:$A$130,0),MATCH(Tabulka!Y$2,Přehled_body!$E$1:$ED$1,0)),)=0,0.00000000001,IFERROR(INDEX(Přehled_body!$E$3:$ED$130,MATCH(Tabulka!$AI71,Přehled_body!$A$3:$A$130,0),MATCH(Tabulka!Y$2,Přehled_body!$E$1:$ED$1,0)),)))</f>
        <v>0</v>
      </c>
      <c r="Z71" s="84">
        <f>IF(IFERROR(INDEX(Přehled_body!$E$3:$ED$130,MATCH(Tabulka!$AI71,Přehled_body!$A$3:$A$130,0),MATCH(Tabulka!Z$2,Přehled_body!$E$1:$ED$1,0)),)="",,IF(IFERROR(INDEX(Přehled_body!$E$3:$ED$130,MATCH(Tabulka!$AI71,Přehled_body!$A$3:$A$130,0),MATCH(Tabulka!Z$2,Přehled_body!$E$1:$ED$1,0)),)=0,0.00000000001,IFERROR(INDEX(Přehled_body!$E$3:$ED$130,MATCH(Tabulka!$AI71,Přehled_body!$A$3:$A$130,0),MATCH(Tabulka!Z$2,Přehled_body!$E$1:$ED$1,0)),)))</f>
        <v>0</v>
      </c>
      <c r="AA71" s="84">
        <f>IF(IFERROR(INDEX(Přehled_body!$E$3:$ED$130,MATCH(Tabulka!$AI71,Přehled_body!$A$3:$A$130,0),MATCH(Tabulka!AA$2,Přehled_body!$E$1:$ED$1,0)),)="",,IF(IFERROR(INDEX(Přehled_body!$E$3:$ED$130,MATCH(Tabulka!$AI71,Přehled_body!$A$3:$A$130,0),MATCH(Tabulka!AA$2,Přehled_body!$E$1:$ED$1,0)),)=0,0.00000000001,IFERROR(INDEX(Přehled_body!$E$3:$ED$130,MATCH(Tabulka!$AI71,Přehled_body!$A$3:$A$130,0),MATCH(Tabulka!AA$2,Přehled_body!$E$1:$ED$1,0)),)))</f>
        <v>0</v>
      </c>
      <c r="AB71" s="84">
        <f>IF(IFERROR(INDEX(Přehled_body!$E$3:$ED$130,MATCH(Tabulka!$AI71,Přehled_body!$A$3:$A$130,0),MATCH(Tabulka!AB$2,Přehled_body!$E$1:$ED$1,0)),)="",,IF(IFERROR(INDEX(Přehled_body!$E$3:$ED$130,MATCH(Tabulka!$AI71,Přehled_body!$A$3:$A$130,0),MATCH(Tabulka!AB$2,Přehled_body!$E$1:$ED$1,0)),)=0,0.00000000001,IFERROR(INDEX(Přehled_body!$E$3:$ED$130,MATCH(Tabulka!$AI71,Přehled_body!$A$3:$A$130,0),MATCH(Tabulka!AB$2,Přehled_body!$E$1:$ED$1,0)),)))</f>
        <v>0</v>
      </c>
      <c r="AC71" s="84">
        <f>IF(IFERROR(INDEX(Přehled_body!$E$3:$ED$130,MATCH(Tabulka!$AI71,Přehled_body!$A$3:$A$130,0),MATCH(Tabulka!AC$2,Přehled_body!$E$1:$ED$1,0)),)="",,IF(IFERROR(INDEX(Přehled_body!$E$3:$ED$130,MATCH(Tabulka!$AI71,Přehled_body!$A$3:$A$130,0),MATCH(Tabulka!AC$2,Přehled_body!$E$1:$ED$1,0)),)=0,0.00000000001,IFERROR(INDEX(Přehled_body!$E$3:$ED$130,MATCH(Tabulka!$AI71,Přehled_body!$A$3:$A$130,0),MATCH(Tabulka!AC$2,Přehled_body!$E$1:$ED$1,0)),)))</f>
        <v>0</v>
      </c>
      <c r="AD71" s="84">
        <f>IF(IFERROR(INDEX(Přehled_body!$E$3:$ED$130,MATCH(Tabulka!$AI71,Přehled_body!$A$3:$A$130,0),MATCH(Tabulka!AD$2,Přehled_body!$E$1:$ED$1,0)),)="",,IF(IFERROR(INDEX(Přehled_body!$E$3:$ED$130,MATCH(Tabulka!$AI71,Přehled_body!$A$3:$A$130,0),MATCH(Tabulka!AD$2,Přehled_body!$E$1:$ED$1,0)),)=0,0.00000000001,IFERROR(INDEX(Přehled_body!$E$3:$ED$130,MATCH(Tabulka!$AI71,Přehled_body!$A$3:$A$130,0),MATCH(Tabulka!AD$2,Přehled_body!$E$1:$ED$1,0)),)))</f>
        <v>0</v>
      </c>
      <c r="AE71" s="85">
        <f>IF(SUM($D$69:$AD$73)&lt;1,-90000,SUM(D71:AD71))</f>
        <v>-90000</v>
      </c>
      <c r="AF71" s="72"/>
      <c r="AG71" s="8"/>
      <c r="AI71" t="str">
        <f>CONCATENATE($B$70," ",$B$71,C71)</f>
        <v>Náhrad 1Placeno panáků</v>
      </c>
    </row>
    <row r="72" spans="1:35" ht="13.8" hidden="1">
      <c r="A72" s="64"/>
      <c r="B72" s="91"/>
      <c r="C72" s="82" t="s">
        <v>25</v>
      </c>
      <c r="D72" s="83">
        <f>IF(IFERROR(INDEX(Přehled_body!$E$3:$ED$130,MATCH(Tabulka!$AI72,Přehled_body!$A$3:$A$130,0),MATCH(Tabulka!D$2,Přehled_body!$E$1:$ED$1,0)),)="",,IF(IFERROR(INDEX(Přehled_body!$E$3:$ED$130,MATCH(Tabulka!$AI72,Přehled_body!$A$3:$A$130,0),MATCH(Tabulka!D$2,Přehled_body!$E$1:$ED$1,0)),)=0,0.00000000001,IFERROR(INDEX(Přehled_body!$E$3:$ED$130,MATCH(Tabulka!$AI72,Přehled_body!$A$3:$A$130,0),MATCH(Tabulka!D$2,Přehled_body!$E$1:$ED$1,0)),)))</f>
        <v>0</v>
      </c>
      <c r="E72" s="84">
        <f>IF(IFERROR(INDEX(Přehled_body!$E$3:$ED$130,MATCH(Tabulka!$AI72,Přehled_body!$A$3:$A$130,0),MATCH(Tabulka!E$2,Přehled_body!$E$1:$ED$1,0)),)="",,IF(IFERROR(INDEX(Přehled_body!$E$3:$ED$130,MATCH(Tabulka!$AI72,Přehled_body!$A$3:$A$130,0),MATCH(Tabulka!E$2,Přehled_body!$E$1:$ED$1,0)),)=0,0.00000000001,IFERROR(INDEX(Přehled_body!$E$3:$ED$130,MATCH(Tabulka!$AI72,Přehled_body!$A$3:$A$130,0),MATCH(Tabulka!E$2,Přehled_body!$E$1:$ED$1,0)),)))</f>
        <v>0</v>
      </c>
      <c r="F72" s="84">
        <f>IF(IFERROR(INDEX(Přehled_body!$E$3:$ED$130,MATCH(Tabulka!$AI72,Přehled_body!$A$3:$A$130,0),MATCH(Tabulka!F$2,Přehled_body!$E$1:$ED$1,0)),)="",,IF(IFERROR(INDEX(Přehled_body!$E$3:$ED$130,MATCH(Tabulka!$AI72,Přehled_body!$A$3:$A$130,0),MATCH(Tabulka!F$2,Přehled_body!$E$1:$ED$1,0)),)=0,0.00000000001,IFERROR(INDEX(Přehled_body!$E$3:$ED$130,MATCH(Tabulka!$AI72,Přehled_body!$A$3:$A$130,0),MATCH(Tabulka!F$2,Přehled_body!$E$1:$ED$1,0)),)))</f>
        <v>0</v>
      </c>
      <c r="G72" s="84">
        <f>IF(IFERROR(INDEX(Přehled_body!$E$3:$ED$130,MATCH(Tabulka!$AI72,Přehled_body!$A$3:$A$130,0),MATCH(Tabulka!G$2,Přehled_body!$E$1:$ED$1,0)),)="",,IF(IFERROR(INDEX(Přehled_body!$E$3:$ED$130,MATCH(Tabulka!$AI72,Přehled_body!$A$3:$A$130,0),MATCH(Tabulka!G$2,Přehled_body!$E$1:$ED$1,0)),)=0,0.00000000001,IFERROR(INDEX(Přehled_body!$E$3:$ED$130,MATCH(Tabulka!$AI72,Přehled_body!$A$3:$A$130,0),MATCH(Tabulka!G$2,Přehled_body!$E$1:$ED$1,0)),)))</f>
        <v>0</v>
      </c>
      <c r="H72" s="84">
        <f>IF(IFERROR(INDEX(Přehled_body!$E$3:$ED$130,MATCH(Tabulka!$AI72,Přehled_body!$A$3:$A$130,0),MATCH(Tabulka!H$2,Přehled_body!$E$1:$ED$1,0)),)="",,IF(IFERROR(INDEX(Přehled_body!$E$3:$ED$130,MATCH(Tabulka!$AI72,Přehled_body!$A$3:$A$130,0),MATCH(Tabulka!H$2,Přehled_body!$E$1:$ED$1,0)),)=0,0.00000000001,IFERROR(INDEX(Přehled_body!$E$3:$ED$130,MATCH(Tabulka!$AI72,Přehled_body!$A$3:$A$130,0),MATCH(Tabulka!H$2,Přehled_body!$E$1:$ED$1,0)),)))</f>
        <v>0</v>
      </c>
      <c r="I72" s="84">
        <f>IF(IFERROR(INDEX(Přehled_body!$E$3:$ED$130,MATCH(Tabulka!$AI72,Přehled_body!$A$3:$A$130,0),MATCH(Tabulka!I$2,Přehled_body!$E$1:$ED$1,0)),)="",,IF(IFERROR(INDEX(Přehled_body!$E$3:$ED$130,MATCH(Tabulka!$AI72,Přehled_body!$A$3:$A$130,0),MATCH(Tabulka!I$2,Přehled_body!$E$1:$ED$1,0)),)=0,0.00000000001,IFERROR(INDEX(Přehled_body!$E$3:$ED$130,MATCH(Tabulka!$AI72,Přehled_body!$A$3:$A$130,0),MATCH(Tabulka!I$2,Přehled_body!$E$1:$ED$1,0)),)))</f>
        <v>0</v>
      </c>
      <c r="J72" s="84">
        <f>IF(IFERROR(INDEX(Přehled_body!$E$3:$ED$130,MATCH(Tabulka!$AI72,Přehled_body!$A$3:$A$130,0),MATCH(Tabulka!J$2,Přehled_body!$E$1:$ED$1,0)),)="",,IF(IFERROR(INDEX(Přehled_body!$E$3:$ED$130,MATCH(Tabulka!$AI72,Přehled_body!$A$3:$A$130,0),MATCH(Tabulka!J$2,Přehled_body!$E$1:$ED$1,0)),)=0,0.00000000001,IFERROR(INDEX(Přehled_body!$E$3:$ED$130,MATCH(Tabulka!$AI72,Přehled_body!$A$3:$A$130,0),MATCH(Tabulka!J$2,Přehled_body!$E$1:$ED$1,0)),)))</f>
        <v>0</v>
      </c>
      <c r="K72" s="84">
        <f>IF(IFERROR(INDEX(Přehled_body!$E$3:$ED$130,MATCH(Tabulka!$AI72,Přehled_body!$A$3:$A$130,0),MATCH(Tabulka!K$2,Přehled_body!$E$1:$ED$1,0)),)="",,IF(IFERROR(INDEX(Přehled_body!$E$3:$ED$130,MATCH(Tabulka!$AI72,Přehled_body!$A$3:$A$130,0),MATCH(Tabulka!K$2,Přehled_body!$E$1:$ED$1,0)),)=0,0.00000000001,IFERROR(INDEX(Přehled_body!$E$3:$ED$130,MATCH(Tabulka!$AI72,Přehled_body!$A$3:$A$130,0),MATCH(Tabulka!K$2,Přehled_body!$E$1:$ED$1,0)),)))</f>
        <v>0</v>
      </c>
      <c r="L72" s="84">
        <f>IF(IFERROR(INDEX(Přehled_body!$E$3:$ED$130,MATCH(Tabulka!$AI72,Přehled_body!$A$3:$A$130,0),MATCH(Tabulka!L$2,Přehled_body!$E$1:$ED$1,0)),)="",,IF(IFERROR(INDEX(Přehled_body!$E$3:$ED$130,MATCH(Tabulka!$AI72,Přehled_body!$A$3:$A$130,0),MATCH(Tabulka!L$2,Přehled_body!$E$1:$ED$1,0)),)=0,0.00000000001,IFERROR(INDEX(Přehled_body!$E$3:$ED$130,MATCH(Tabulka!$AI72,Přehled_body!$A$3:$A$130,0),MATCH(Tabulka!L$2,Přehled_body!$E$1:$ED$1,0)),)))</f>
        <v>0</v>
      </c>
      <c r="M72" s="84">
        <f>IF(IFERROR(INDEX(Přehled_body!$E$3:$ED$130,MATCH(Tabulka!$AI72,Přehled_body!$A$3:$A$130,0),MATCH(Tabulka!M$2,Přehled_body!$E$1:$ED$1,0)),)="",,IF(IFERROR(INDEX(Přehled_body!$E$3:$ED$130,MATCH(Tabulka!$AI72,Přehled_body!$A$3:$A$130,0),MATCH(Tabulka!M$2,Přehled_body!$E$1:$ED$1,0)),)=0,0.00000000001,IFERROR(INDEX(Přehled_body!$E$3:$ED$130,MATCH(Tabulka!$AI72,Přehled_body!$A$3:$A$130,0),MATCH(Tabulka!M$2,Přehled_body!$E$1:$ED$1,0)),)))</f>
        <v>0</v>
      </c>
      <c r="N72" s="84">
        <f>IF(IFERROR(INDEX(Přehled_body!$E$3:$ED$130,MATCH(Tabulka!$AI72,Přehled_body!$A$3:$A$130,0),MATCH(Tabulka!N$2,Přehled_body!$E$1:$ED$1,0)),)="",,IF(IFERROR(INDEX(Přehled_body!$E$3:$ED$130,MATCH(Tabulka!$AI72,Přehled_body!$A$3:$A$130,0),MATCH(Tabulka!N$2,Přehled_body!$E$1:$ED$1,0)),)=0,0.00000000001,IFERROR(INDEX(Přehled_body!$E$3:$ED$130,MATCH(Tabulka!$AI72,Přehled_body!$A$3:$A$130,0),MATCH(Tabulka!N$2,Přehled_body!$E$1:$ED$1,0)),)))</f>
        <v>0</v>
      </c>
      <c r="O72" s="84">
        <f>IF(IFERROR(INDEX(Přehled_body!$E$3:$ED$130,MATCH(Tabulka!$AI72,Přehled_body!$A$3:$A$130,0),MATCH(Tabulka!O$2,Přehled_body!$E$1:$ED$1,0)),)="",,IF(IFERROR(INDEX(Přehled_body!$E$3:$ED$130,MATCH(Tabulka!$AI72,Přehled_body!$A$3:$A$130,0),MATCH(Tabulka!O$2,Přehled_body!$E$1:$ED$1,0)),)=0,0.00000000001,IFERROR(INDEX(Přehled_body!$E$3:$ED$130,MATCH(Tabulka!$AI72,Přehled_body!$A$3:$A$130,0),MATCH(Tabulka!O$2,Přehled_body!$E$1:$ED$1,0)),)))</f>
        <v>0</v>
      </c>
      <c r="P72" s="84">
        <f>IF(IFERROR(INDEX(Přehled_body!$E$3:$ED$130,MATCH(Tabulka!$AI72,Přehled_body!$A$3:$A$130,0),MATCH(Tabulka!P$2,Přehled_body!$E$1:$ED$1,0)),)="",,IF(IFERROR(INDEX(Přehled_body!$E$3:$ED$130,MATCH(Tabulka!$AI72,Přehled_body!$A$3:$A$130,0),MATCH(Tabulka!P$2,Přehled_body!$E$1:$ED$1,0)),)=0,0.00000000001,IFERROR(INDEX(Přehled_body!$E$3:$ED$130,MATCH(Tabulka!$AI72,Přehled_body!$A$3:$A$130,0),MATCH(Tabulka!P$2,Přehled_body!$E$1:$ED$1,0)),)))</f>
        <v>0</v>
      </c>
      <c r="Q72" s="84">
        <f>IF(IFERROR(INDEX(Přehled_body!$E$3:$ED$130,MATCH(Tabulka!$AI72,Přehled_body!$A$3:$A$130,0),MATCH(Tabulka!Q$2,Přehled_body!$E$1:$ED$1,0)),)="",,IF(IFERROR(INDEX(Přehled_body!$E$3:$ED$130,MATCH(Tabulka!$AI72,Přehled_body!$A$3:$A$130,0),MATCH(Tabulka!Q$2,Přehled_body!$E$1:$ED$1,0)),)=0,0.00000000001,IFERROR(INDEX(Přehled_body!$E$3:$ED$130,MATCH(Tabulka!$AI72,Přehled_body!$A$3:$A$130,0),MATCH(Tabulka!Q$2,Přehled_body!$E$1:$ED$1,0)),)))</f>
        <v>0</v>
      </c>
      <c r="R72" s="84">
        <f>IF(IFERROR(INDEX(Přehled_body!$E$3:$ED$130,MATCH(Tabulka!$AI72,Přehled_body!$A$3:$A$130,0),MATCH(Tabulka!R$2,Přehled_body!$E$1:$ED$1,0)),)="",,IF(IFERROR(INDEX(Přehled_body!$E$3:$ED$130,MATCH(Tabulka!$AI72,Přehled_body!$A$3:$A$130,0),MATCH(Tabulka!R$2,Přehled_body!$E$1:$ED$1,0)),)=0,0.00000000001,IFERROR(INDEX(Přehled_body!$E$3:$ED$130,MATCH(Tabulka!$AI72,Přehled_body!$A$3:$A$130,0),MATCH(Tabulka!R$2,Přehled_body!$E$1:$ED$1,0)),)))</f>
        <v>0</v>
      </c>
      <c r="S72" s="84">
        <f>IF(IFERROR(INDEX(Přehled_body!$E$3:$ED$130,MATCH(Tabulka!$AI72,Přehled_body!$A$3:$A$130,0),MATCH(Tabulka!S$2,Přehled_body!$E$1:$ED$1,0)),)="",,IF(IFERROR(INDEX(Přehled_body!$E$3:$ED$130,MATCH(Tabulka!$AI72,Přehled_body!$A$3:$A$130,0),MATCH(Tabulka!S$2,Přehled_body!$E$1:$ED$1,0)),)=0,0.00000000001,IFERROR(INDEX(Přehled_body!$E$3:$ED$130,MATCH(Tabulka!$AI72,Přehled_body!$A$3:$A$130,0),MATCH(Tabulka!S$2,Přehled_body!$E$1:$ED$1,0)),)))</f>
        <v>0</v>
      </c>
      <c r="T72" s="84">
        <f>IF(IFERROR(INDEX(Přehled_body!$E$3:$ED$130,MATCH(Tabulka!$AI72,Přehled_body!$A$3:$A$130,0),MATCH(Tabulka!T$2,Přehled_body!$E$1:$ED$1,0)),)="",,IF(IFERROR(INDEX(Přehled_body!$E$3:$ED$130,MATCH(Tabulka!$AI72,Přehled_body!$A$3:$A$130,0),MATCH(Tabulka!T$2,Přehled_body!$E$1:$ED$1,0)),)=0,0.00000000001,IFERROR(INDEX(Přehled_body!$E$3:$ED$130,MATCH(Tabulka!$AI72,Přehled_body!$A$3:$A$130,0),MATCH(Tabulka!T$2,Přehled_body!$E$1:$ED$1,0)),)))</f>
        <v>0</v>
      </c>
      <c r="U72" s="84">
        <f>IF(IFERROR(INDEX(Přehled_body!$E$3:$ED$130,MATCH(Tabulka!$AI72,Přehled_body!$A$3:$A$130,0),MATCH(Tabulka!U$2,Přehled_body!$E$1:$ED$1,0)),)="",,IF(IFERROR(INDEX(Přehled_body!$E$3:$ED$130,MATCH(Tabulka!$AI72,Přehled_body!$A$3:$A$130,0),MATCH(Tabulka!U$2,Přehled_body!$E$1:$ED$1,0)),)=0,0.00000000001,IFERROR(INDEX(Přehled_body!$E$3:$ED$130,MATCH(Tabulka!$AI72,Přehled_body!$A$3:$A$130,0),MATCH(Tabulka!U$2,Přehled_body!$E$1:$ED$1,0)),)))</f>
        <v>0</v>
      </c>
      <c r="V72" s="84">
        <f>IF(IFERROR(INDEX(Přehled_body!$E$3:$ED$130,MATCH(Tabulka!$AI72,Přehled_body!$A$3:$A$130,0),MATCH(Tabulka!V$2,Přehled_body!$E$1:$ED$1,0)),)="",,IF(IFERROR(INDEX(Přehled_body!$E$3:$ED$130,MATCH(Tabulka!$AI72,Přehled_body!$A$3:$A$130,0),MATCH(Tabulka!V$2,Přehled_body!$E$1:$ED$1,0)),)=0,0.00000000001,IFERROR(INDEX(Přehled_body!$E$3:$ED$130,MATCH(Tabulka!$AI72,Přehled_body!$A$3:$A$130,0),MATCH(Tabulka!V$2,Přehled_body!$E$1:$ED$1,0)),)))</f>
        <v>0</v>
      </c>
      <c r="W72" s="84">
        <f>IF(IFERROR(INDEX(Přehled_body!$E$3:$ED$130,MATCH(Tabulka!$AI72,Přehled_body!$A$3:$A$130,0),MATCH(Tabulka!W$2,Přehled_body!$E$1:$ED$1,0)),)="",,IF(IFERROR(INDEX(Přehled_body!$E$3:$ED$130,MATCH(Tabulka!$AI72,Přehled_body!$A$3:$A$130,0),MATCH(Tabulka!W$2,Přehled_body!$E$1:$ED$1,0)),)=0,0.00000000001,IFERROR(INDEX(Přehled_body!$E$3:$ED$130,MATCH(Tabulka!$AI72,Přehled_body!$A$3:$A$130,0),MATCH(Tabulka!W$2,Přehled_body!$E$1:$ED$1,0)),)))</f>
        <v>0</v>
      </c>
      <c r="X72" s="84">
        <f>IF(IFERROR(INDEX(Přehled_body!$E$3:$ED$130,MATCH(Tabulka!$AI72,Přehled_body!$A$3:$A$130,0),MATCH(Tabulka!X$2,Přehled_body!$E$1:$ED$1,0)),)="",,IF(IFERROR(INDEX(Přehled_body!$E$3:$ED$130,MATCH(Tabulka!$AI72,Přehled_body!$A$3:$A$130,0),MATCH(Tabulka!X$2,Přehled_body!$E$1:$ED$1,0)),)=0,0.00000000001,IFERROR(INDEX(Přehled_body!$E$3:$ED$130,MATCH(Tabulka!$AI72,Přehled_body!$A$3:$A$130,0),MATCH(Tabulka!X$2,Přehled_body!$E$1:$ED$1,0)),)))</f>
        <v>0</v>
      </c>
      <c r="Y72" s="84">
        <f>IF(IFERROR(INDEX(Přehled_body!$E$3:$ED$130,MATCH(Tabulka!$AI72,Přehled_body!$A$3:$A$130,0),MATCH(Tabulka!Y$2,Přehled_body!$E$1:$ED$1,0)),)="",,IF(IFERROR(INDEX(Přehled_body!$E$3:$ED$130,MATCH(Tabulka!$AI72,Přehled_body!$A$3:$A$130,0),MATCH(Tabulka!Y$2,Přehled_body!$E$1:$ED$1,0)),)=0,0.00000000001,IFERROR(INDEX(Přehled_body!$E$3:$ED$130,MATCH(Tabulka!$AI72,Přehled_body!$A$3:$A$130,0),MATCH(Tabulka!Y$2,Přehled_body!$E$1:$ED$1,0)),)))</f>
        <v>0</v>
      </c>
      <c r="Z72" s="84">
        <f>IF(IFERROR(INDEX(Přehled_body!$E$3:$ED$130,MATCH(Tabulka!$AI72,Přehled_body!$A$3:$A$130,0),MATCH(Tabulka!Z$2,Přehled_body!$E$1:$ED$1,0)),)="",,IF(IFERROR(INDEX(Přehled_body!$E$3:$ED$130,MATCH(Tabulka!$AI72,Přehled_body!$A$3:$A$130,0),MATCH(Tabulka!Z$2,Přehled_body!$E$1:$ED$1,0)),)=0,0.00000000001,IFERROR(INDEX(Přehled_body!$E$3:$ED$130,MATCH(Tabulka!$AI72,Přehled_body!$A$3:$A$130,0),MATCH(Tabulka!Z$2,Přehled_body!$E$1:$ED$1,0)),)))</f>
        <v>0</v>
      </c>
      <c r="AA72" s="84">
        <f>IF(IFERROR(INDEX(Přehled_body!$E$3:$ED$130,MATCH(Tabulka!$AI72,Přehled_body!$A$3:$A$130,0),MATCH(Tabulka!AA$2,Přehled_body!$E$1:$ED$1,0)),)="",,IF(IFERROR(INDEX(Přehled_body!$E$3:$ED$130,MATCH(Tabulka!$AI72,Přehled_body!$A$3:$A$130,0),MATCH(Tabulka!AA$2,Přehled_body!$E$1:$ED$1,0)),)=0,0.00000000001,IFERROR(INDEX(Přehled_body!$E$3:$ED$130,MATCH(Tabulka!$AI72,Přehled_body!$A$3:$A$130,0),MATCH(Tabulka!AA$2,Přehled_body!$E$1:$ED$1,0)),)))</f>
        <v>0</v>
      </c>
      <c r="AB72" s="84">
        <f>IF(IFERROR(INDEX(Přehled_body!$E$3:$ED$130,MATCH(Tabulka!$AI72,Přehled_body!$A$3:$A$130,0),MATCH(Tabulka!AB$2,Přehled_body!$E$1:$ED$1,0)),)="",,IF(IFERROR(INDEX(Přehled_body!$E$3:$ED$130,MATCH(Tabulka!$AI72,Přehled_body!$A$3:$A$130,0),MATCH(Tabulka!AB$2,Přehled_body!$E$1:$ED$1,0)),)=0,0.00000000001,IFERROR(INDEX(Přehled_body!$E$3:$ED$130,MATCH(Tabulka!$AI72,Přehled_body!$A$3:$A$130,0),MATCH(Tabulka!AB$2,Přehled_body!$E$1:$ED$1,0)),)))</f>
        <v>0</v>
      </c>
      <c r="AC72" s="84">
        <f>IF(IFERROR(INDEX(Přehled_body!$E$3:$ED$130,MATCH(Tabulka!$AI72,Přehled_body!$A$3:$A$130,0),MATCH(Tabulka!AC$2,Přehled_body!$E$1:$ED$1,0)),)="",,IF(IFERROR(INDEX(Přehled_body!$E$3:$ED$130,MATCH(Tabulka!$AI72,Přehled_body!$A$3:$A$130,0),MATCH(Tabulka!AC$2,Přehled_body!$E$1:$ED$1,0)),)=0,0.00000000001,IFERROR(INDEX(Přehled_body!$E$3:$ED$130,MATCH(Tabulka!$AI72,Přehled_body!$A$3:$A$130,0),MATCH(Tabulka!AC$2,Přehled_body!$E$1:$ED$1,0)),)))</f>
        <v>0</v>
      </c>
      <c r="AD72" s="84">
        <f>IF(IFERROR(INDEX(Přehled_body!$E$3:$ED$130,MATCH(Tabulka!$AI72,Přehled_body!$A$3:$A$130,0),MATCH(Tabulka!AD$2,Přehled_body!$E$1:$ED$1,0)),)="",,IF(IFERROR(INDEX(Přehled_body!$E$3:$ED$130,MATCH(Tabulka!$AI72,Přehled_body!$A$3:$A$130,0),MATCH(Tabulka!AD$2,Přehled_body!$E$1:$ED$1,0)),)=0,0.00000000001,IFERROR(INDEX(Přehled_body!$E$3:$ED$130,MATCH(Tabulka!$AI72,Přehled_body!$A$3:$A$130,0),MATCH(Tabulka!AD$2,Přehled_body!$E$1:$ED$1,0)),)))</f>
        <v>0</v>
      </c>
      <c r="AE72" s="85">
        <f>IF(SUM($D$69:$AD$73)&lt;1,-90000,SUM(D72:AD72))</f>
        <v>-90000</v>
      </c>
      <c r="AF72" s="72"/>
      <c r="AG72" s="8"/>
      <c r="AI72" t="str">
        <f>CONCATENATE($B$70," ",$B$71,C72)</f>
        <v>Náhrad 1Přehozy</v>
      </c>
    </row>
    <row r="73" spans="1:35" ht="14.4" hidden="1" thickBot="1">
      <c r="A73" s="64"/>
      <c r="B73" s="93"/>
      <c r="C73" s="86" t="s">
        <v>37</v>
      </c>
      <c r="D73" s="87">
        <f>IF(IFERROR(INDEX(Přehled_body!$E$3:$ED$130,MATCH(Tabulka!$AI73,Přehled_body!$A$3:$A$130,0),MATCH(Tabulka!D$2,Přehled_body!$E$1:$ED$1,0)),)="",,IF(IFERROR(INDEX(Přehled_body!$E$3:$ED$130,MATCH(Tabulka!$AI73,Přehled_body!$A$3:$A$130,0),MATCH(Tabulka!D$2,Přehled_body!$E$1:$ED$1,0)),)=0,0.00000000001,IFERROR(INDEX(Přehled_body!$E$3:$ED$130,MATCH(Tabulka!$AI73,Přehled_body!$A$3:$A$130,0),MATCH(Tabulka!D$2,Přehled_body!$E$1:$ED$1,0)),)))</f>
        <v>0</v>
      </c>
      <c r="E73" s="88">
        <f>IF(IFERROR(INDEX(Přehled_body!$E$3:$ED$130,MATCH(Tabulka!$AI73,Přehled_body!$A$3:$A$130,0),MATCH(Tabulka!E$2,Přehled_body!$E$1:$ED$1,0)),)="",,IF(IFERROR(INDEX(Přehled_body!$E$3:$ED$130,MATCH(Tabulka!$AI73,Přehled_body!$A$3:$A$130,0),MATCH(Tabulka!E$2,Přehled_body!$E$1:$ED$1,0)),)=0,0.00000000001,IFERROR(INDEX(Přehled_body!$E$3:$ED$130,MATCH(Tabulka!$AI73,Přehled_body!$A$3:$A$130,0),MATCH(Tabulka!E$2,Přehled_body!$E$1:$ED$1,0)),)))</f>
        <v>0</v>
      </c>
      <c r="F73" s="88">
        <f>IF(IFERROR(INDEX(Přehled_body!$E$3:$ED$130,MATCH(Tabulka!$AI73,Přehled_body!$A$3:$A$130,0),MATCH(Tabulka!F$2,Přehled_body!$E$1:$ED$1,0)),)="",,IF(IFERROR(INDEX(Přehled_body!$E$3:$ED$130,MATCH(Tabulka!$AI73,Přehled_body!$A$3:$A$130,0),MATCH(Tabulka!F$2,Přehled_body!$E$1:$ED$1,0)),)=0,0.00000000001,IFERROR(INDEX(Přehled_body!$E$3:$ED$130,MATCH(Tabulka!$AI73,Přehled_body!$A$3:$A$130,0),MATCH(Tabulka!F$2,Přehled_body!$E$1:$ED$1,0)),)))</f>
        <v>0</v>
      </c>
      <c r="G73" s="88">
        <f>IF(IFERROR(INDEX(Přehled_body!$E$3:$ED$130,MATCH(Tabulka!$AI73,Přehled_body!$A$3:$A$130,0),MATCH(Tabulka!G$2,Přehled_body!$E$1:$ED$1,0)),)="",,IF(IFERROR(INDEX(Přehled_body!$E$3:$ED$130,MATCH(Tabulka!$AI73,Přehled_body!$A$3:$A$130,0),MATCH(Tabulka!G$2,Přehled_body!$E$1:$ED$1,0)),)=0,0.00000000001,IFERROR(INDEX(Přehled_body!$E$3:$ED$130,MATCH(Tabulka!$AI73,Přehled_body!$A$3:$A$130,0),MATCH(Tabulka!G$2,Přehled_body!$E$1:$ED$1,0)),)))</f>
        <v>0</v>
      </c>
      <c r="H73" s="88">
        <f>IF(IFERROR(INDEX(Přehled_body!$E$3:$ED$130,MATCH(Tabulka!$AI73,Přehled_body!$A$3:$A$130,0),MATCH(Tabulka!H$2,Přehled_body!$E$1:$ED$1,0)),)="",,IF(IFERROR(INDEX(Přehled_body!$E$3:$ED$130,MATCH(Tabulka!$AI73,Přehled_body!$A$3:$A$130,0),MATCH(Tabulka!H$2,Přehled_body!$E$1:$ED$1,0)),)=0,0.00000000001,IFERROR(INDEX(Přehled_body!$E$3:$ED$130,MATCH(Tabulka!$AI73,Přehled_body!$A$3:$A$130,0),MATCH(Tabulka!H$2,Přehled_body!$E$1:$ED$1,0)),)))</f>
        <v>0</v>
      </c>
      <c r="I73" s="88">
        <f>IF(IFERROR(INDEX(Přehled_body!$E$3:$ED$130,MATCH(Tabulka!$AI73,Přehled_body!$A$3:$A$130,0),MATCH(Tabulka!I$2,Přehled_body!$E$1:$ED$1,0)),)="",,IF(IFERROR(INDEX(Přehled_body!$E$3:$ED$130,MATCH(Tabulka!$AI73,Přehled_body!$A$3:$A$130,0),MATCH(Tabulka!I$2,Přehled_body!$E$1:$ED$1,0)),)=0,0.00000000001,IFERROR(INDEX(Přehled_body!$E$3:$ED$130,MATCH(Tabulka!$AI73,Přehled_body!$A$3:$A$130,0),MATCH(Tabulka!I$2,Přehled_body!$E$1:$ED$1,0)),)))</f>
        <v>0</v>
      </c>
      <c r="J73" s="88">
        <f>IF(IFERROR(INDEX(Přehled_body!$E$3:$ED$130,MATCH(Tabulka!$AI73,Přehled_body!$A$3:$A$130,0),MATCH(Tabulka!J$2,Přehled_body!$E$1:$ED$1,0)),)="",,IF(IFERROR(INDEX(Přehled_body!$E$3:$ED$130,MATCH(Tabulka!$AI73,Přehled_body!$A$3:$A$130,0),MATCH(Tabulka!J$2,Přehled_body!$E$1:$ED$1,0)),)=0,0.00000000001,IFERROR(INDEX(Přehled_body!$E$3:$ED$130,MATCH(Tabulka!$AI73,Přehled_body!$A$3:$A$130,0),MATCH(Tabulka!J$2,Přehled_body!$E$1:$ED$1,0)),)))</f>
        <v>0</v>
      </c>
      <c r="K73" s="88">
        <f>IF(IFERROR(INDEX(Přehled_body!$E$3:$ED$130,MATCH(Tabulka!$AI73,Přehled_body!$A$3:$A$130,0),MATCH(Tabulka!K$2,Přehled_body!$E$1:$ED$1,0)),)="",,IF(IFERROR(INDEX(Přehled_body!$E$3:$ED$130,MATCH(Tabulka!$AI73,Přehled_body!$A$3:$A$130,0),MATCH(Tabulka!K$2,Přehled_body!$E$1:$ED$1,0)),)=0,0.00000000001,IFERROR(INDEX(Přehled_body!$E$3:$ED$130,MATCH(Tabulka!$AI73,Přehled_body!$A$3:$A$130,0),MATCH(Tabulka!K$2,Přehled_body!$E$1:$ED$1,0)),)))</f>
        <v>0</v>
      </c>
      <c r="L73" s="88">
        <f>IF(IFERROR(INDEX(Přehled_body!$E$3:$ED$130,MATCH(Tabulka!$AI73,Přehled_body!$A$3:$A$130,0),MATCH(Tabulka!L$2,Přehled_body!$E$1:$ED$1,0)),)="",,IF(IFERROR(INDEX(Přehled_body!$E$3:$ED$130,MATCH(Tabulka!$AI73,Přehled_body!$A$3:$A$130,0),MATCH(Tabulka!L$2,Přehled_body!$E$1:$ED$1,0)),)=0,0.00000000001,IFERROR(INDEX(Přehled_body!$E$3:$ED$130,MATCH(Tabulka!$AI73,Přehled_body!$A$3:$A$130,0),MATCH(Tabulka!L$2,Přehled_body!$E$1:$ED$1,0)),)))</f>
        <v>0</v>
      </c>
      <c r="M73" s="88">
        <f>IF(IFERROR(INDEX(Přehled_body!$E$3:$ED$130,MATCH(Tabulka!$AI73,Přehled_body!$A$3:$A$130,0),MATCH(Tabulka!M$2,Přehled_body!$E$1:$ED$1,0)),)="",,IF(IFERROR(INDEX(Přehled_body!$E$3:$ED$130,MATCH(Tabulka!$AI73,Přehled_body!$A$3:$A$130,0),MATCH(Tabulka!M$2,Přehled_body!$E$1:$ED$1,0)),)=0,0.00000000001,IFERROR(INDEX(Přehled_body!$E$3:$ED$130,MATCH(Tabulka!$AI73,Přehled_body!$A$3:$A$130,0),MATCH(Tabulka!M$2,Přehled_body!$E$1:$ED$1,0)),)))</f>
        <v>0</v>
      </c>
      <c r="N73" s="88">
        <f>IF(IFERROR(INDEX(Přehled_body!$E$3:$ED$130,MATCH(Tabulka!$AI73,Přehled_body!$A$3:$A$130,0),MATCH(Tabulka!N$2,Přehled_body!$E$1:$ED$1,0)),)="",,IF(IFERROR(INDEX(Přehled_body!$E$3:$ED$130,MATCH(Tabulka!$AI73,Přehled_body!$A$3:$A$130,0),MATCH(Tabulka!N$2,Přehled_body!$E$1:$ED$1,0)),)=0,0.00000000001,IFERROR(INDEX(Přehled_body!$E$3:$ED$130,MATCH(Tabulka!$AI73,Přehled_body!$A$3:$A$130,0),MATCH(Tabulka!N$2,Přehled_body!$E$1:$ED$1,0)),)))</f>
        <v>0</v>
      </c>
      <c r="O73" s="88">
        <f>IF(IFERROR(INDEX(Přehled_body!$E$3:$ED$130,MATCH(Tabulka!$AI73,Přehled_body!$A$3:$A$130,0),MATCH(Tabulka!O$2,Přehled_body!$E$1:$ED$1,0)),)="",,IF(IFERROR(INDEX(Přehled_body!$E$3:$ED$130,MATCH(Tabulka!$AI73,Přehled_body!$A$3:$A$130,0),MATCH(Tabulka!O$2,Přehled_body!$E$1:$ED$1,0)),)=0,0.00000000001,IFERROR(INDEX(Přehled_body!$E$3:$ED$130,MATCH(Tabulka!$AI73,Přehled_body!$A$3:$A$130,0),MATCH(Tabulka!O$2,Přehled_body!$E$1:$ED$1,0)),)))</f>
        <v>0</v>
      </c>
      <c r="P73" s="88">
        <f>IF(IFERROR(INDEX(Přehled_body!$E$3:$ED$130,MATCH(Tabulka!$AI73,Přehled_body!$A$3:$A$130,0),MATCH(Tabulka!P$2,Přehled_body!$E$1:$ED$1,0)),)="",,IF(IFERROR(INDEX(Přehled_body!$E$3:$ED$130,MATCH(Tabulka!$AI73,Přehled_body!$A$3:$A$130,0),MATCH(Tabulka!P$2,Přehled_body!$E$1:$ED$1,0)),)=0,0.00000000001,IFERROR(INDEX(Přehled_body!$E$3:$ED$130,MATCH(Tabulka!$AI73,Přehled_body!$A$3:$A$130,0),MATCH(Tabulka!P$2,Přehled_body!$E$1:$ED$1,0)),)))</f>
        <v>0</v>
      </c>
      <c r="Q73" s="88">
        <f>IF(IFERROR(INDEX(Přehled_body!$E$3:$ED$130,MATCH(Tabulka!$AI73,Přehled_body!$A$3:$A$130,0),MATCH(Tabulka!Q$2,Přehled_body!$E$1:$ED$1,0)),)="",,IF(IFERROR(INDEX(Přehled_body!$E$3:$ED$130,MATCH(Tabulka!$AI73,Přehled_body!$A$3:$A$130,0),MATCH(Tabulka!Q$2,Přehled_body!$E$1:$ED$1,0)),)=0,0.00000000001,IFERROR(INDEX(Přehled_body!$E$3:$ED$130,MATCH(Tabulka!$AI73,Přehled_body!$A$3:$A$130,0),MATCH(Tabulka!Q$2,Přehled_body!$E$1:$ED$1,0)),)))</f>
        <v>0</v>
      </c>
      <c r="R73" s="88">
        <f>IF(IFERROR(INDEX(Přehled_body!$E$3:$ED$130,MATCH(Tabulka!$AI73,Přehled_body!$A$3:$A$130,0),MATCH(Tabulka!R$2,Přehled_body!$E$1:$ED$1,0)),)="",,IF(IFERROR(INDEX(Přehled_body!$E$3:$ED$130,MATCH(Tabulka!$AI73,Přehled_body!$A$3:$A$130,0),MATCH(Tabulka!R$2,Přehled_body!$E$1:$ED$1,0)),)=0,0.00000000001,IFERROR(INDEX(Přehled_body!$E$3:$ED$130,MATCH(Tabulka!$AI73,Přehled_body!$A$3:$A$130,0),MATCH(Tabulka!R$2,Přehled_body!$E$1:$ED$1,0)),)))</f>
        <v>0</v>
      </c>
      <c r="S73" s="88">
        <f>IF(IFERROR(INDEX(Přehled_body!$E$3:$ED$130,MATCH(Tabulka!$AI73,Přehled_body!$A$3:$A$130,0),MATCH(Tabulka!S$2,Přehled_body!$E$1:$ED$1,0)),)="",,IF(IFERROR(INDEX(Přehled_body!$E$3:$ED$130,MATCH(Tabulka!$AI73,Přehled_body!$A$3:$A$130,0),MATCH(Tabulka!S$2,Přehled_body!$E$1:$ED$1,0)),)=0,0.00000000001,IFERROR(INDEX(Přehled_body!$E$3:$ED$130,MATCH(Tabulka!$AI73,Přehled_body!$A$3:$A$130,0),MATCH(Tabulka!S$2,Přehled_body!$E$1:$ED$1,0)),)))</f>
        <v>0</v>
      </c>
      <c r="T73" s="88">
        <f>IF(IFERROR(INDEX(Přehled_body!$E$3:$ED$130,MATCH(Tabulka!$AI73,Přehled_body!$A$3:$A$130,0),MATCH(Tabulka!T$2,Přehled_body!$E$1:$ED$1,0)),)="",,IF(IFERROR(INDEX(Přehled_body!$E$3:$ED$130,MATCH(Tabulka!$AI73,Přehled_body!$A$3:$A$130,0),MATCH(Tabulka!T$2,Přehled_body!$E$1:$ED$1,0)),)=0,0.00000000001,IFERROR(INDEX(Přehled_body!$E$3:$ED$130,MATCH(Tabulka!$AI73,Přehled_body!$A$3:$A$130,0),MATCH(Tabulka!T$2,Přehled_body!$E$1:$ED$1,0)),)))</f>
        <v>0</v>
      </c>
      <c r="U73" s="88">
        <f>IF(IFERROR(INDEX(Přehled_body!$E$3:$ED$130,MATCH(Tabulka!$AI73,Přehled_body!$A$3:$A$130,0),MATCH(Tabulka!U$2,Přehled_body!$E$1:$ED$1,0)),)="",,IF(IFERROR(INDEX(Přehled_body!$E$3:$ED$130,MATCH(Tabulka!$AI73,Přehled_body!$A$3:$A$130,0),MATCH(Tabulka!U$2,Přehled_body!$E$1:$ED$1,0)),)=0,0.00000000001,IFERROR(INDEX(Přehled_body!$E$3:$ED$130,MATCH(Tabulka!$AI73,Přehled_body!$A$3:$A$130,0),MATCH(Tabulka!U$2,Přehled_body!$E$1:$ED$1,0)),)))</f>
        <v>0</v>
      </c>
      <c r="V73" s="88">
        <f>IF(IFERROR(INDEX(Přehled_body!$E$3:$ED$130,MATCH(Tabulka!$AI73,Přehled_body!$A$3:$A$130,0),MATCH(Tabulka!V$2,Přehled_body!$E$1:$ED$1,0)),)="",,IF(IFERROR(INDEX(Přehled_body!$E$3:$ED$130,MATCH(Tabulka!$AI73,Přehled_body!$A$3:$A$130,0),MATCH(Tabulka!V$2,Přehled_body!$E$1:$ED$1,0)),)=0,0.00000000001,IFERROR(INDEX(Přehled_body!$E$3:$ED$130,MATCH(Tabulka!$AI73,Přehled_body!$A$3:$A$130,0),MATCH(Tabulka!V$2,Přehled_body!$E$1:$ED$1,0)),)))</f>
        <v>0</v>
      </c>
      <c r="W73" s="88">
        <f>IF(IFERROR(INDEX(Přehled_body!$E$3:$ED$130,MATCH(Tabulka!$AI73,Přehled_body!$A$3:$A$130,0),MATCH(Tabulka!W$2,Přehled_body!$E$1:$ED$1,0)),)="",,IF(IFERROR(INDEX(Přehled_body!$E$3:$ED$130,MATCH(Tabulka!$AI73,Přehled_body!$A$3:$A$130,0),MATCH(Tabulka!W$2,Přehled_body!$E$1:$ED$1,0)),)=0,0.00000000001,IFERROR(INDEX(Přehled_body!$E$3:$ED$130,MATCH(Tabulka!$AI73,Přehled_body!$A$3:$A$130,0),MATCH(Tabulka!W$2,Přehled_body!$E$1:$ED$1,0)),)))</f>
        <v>0</v>
      </c>
      <c r="X73" s="88">
        <f>IF(IFERROR(INDEX(Přehled_body!$E$3:$ED$130,MATCH(Tabulka!$AI73,Přehled_body!$A$3:$A$130,0),MATCH(Tabulka!X$2,Přehled_body!$E$1:$ED$1,0)),)="",,IF(IFERROR(INDEX(Přehled_body!$E$3:$ED$130,MATCH(Tabulka!$AI73,Přehled_body!$A$3:$A$130,0),MATCH(Tabulka!X$2,Přehled_body!$E$1:$ED$1,0)),)=0,0.00000000001,IFERROR(INDEX(Přehled_body!$E$3:$ED$130,MATCH(Tabulka!$AI73,Přehled_body!$A$3:$A$130,0),MATCH(Tabulka!X$2,Přehled_body!$E$1:$ED$1,0)),)))</f>
        <v>0</v>
      </c>
      <c r="Y73" s="88">
        <f>IF(IFERROR(INDEX(Přehled_body!$E$3:$ED$130,MATCH(Tabulka!$AI73,Přehled_body!$A$3:$A$130,0),MATCH(Tabulka!Y$2,Přehled_body!$E$1:$ED$1,0)),)="",,IF(IFERROR(INDEX(Přehled_body!$E$3:$ED$130,MATCH(Tabulka!$AI73,Přehled_body!$A$3:$A$130,0),MATCH(Tabulka!Y$2,Přehled_body!$E$1:$ED$1,0)),)=0,0.00000000001,IFERROR(INDEX(Přehled_body!$E$3:$ED$130,MATCH(Tabulka!$AI73,Přehled_body!$A$3:$A$130,0),MATCH(Tabulka!Y$2,Přehled_body!$E$1:$ED$1,0)),)))</f>
        <v>0</v>
      </c>
      <c r="Z73" s="88">
        <f>IF(IFERROR(INDEX(Přehled_body!$E$3:$ED$130,MATCH(Tabulka!$AI73,Přehled_body!$A$3:$A$130,0),MATCH(Tabulka!Z$2,Přehled_body!$E$1:$ED$1,0)),)="",,IF(IFERROR(INDEX(Přehled_body!$E$3:$ED$130,MATCH(Tabulka!$AI73,Přehled_body!$A$3:$A$130,0),MATCH(Tabulka!Z$2,Přehled_body!$E$1:$ED$1,0)),)=0,0.00000000001,IFERROR(INDEX(Přehled_body!$E$3:$ED$130,MATCH(Tabulka!$AI73,Přehled_body!$A$3:$A$130,0),MATCH(Tabulka!Z$2,Přehled_body!$E$1:$ED$1,0)),)))</f>
        <v>0</v>
      </c>
      <c r="AA73" s="88">
        <f>IF(IFERROR(INDEX(Přehled_body!$E$3:$ED$130,MATCH(Tabulka!$AI73,Přehled_body!$A$3:$A$130,0),MATCH(Tabulka!AA$2,Přehled_body!$E$1:$ED$1,0)),)="",,IF(IFERROR(INDEX(Přehled_body!$E$3:$ED$130,MATCH(Tabulka!$AI73,Přehled_body!$A$3:$A$130,0),MATCH(Tabulka!AA$2,Přehled_body!$E$1:$ED$1,0)),)=0,0.00000000001,IFERROR(INDEX(Přehled_body!$E$3:$ED$130,MATCH(Tabulka!$AI73,Přehled_body!$A$3:$A$130,0),MATCH(Tabulka!AA$2,Přehled_body!$E$1:$ED$1,0)),)))</f>
        <v>0</v>
      </c>
      <c r="AB73" s="88">
        <f>IF(IFERROR(INDEX(Přehled_body!$E$3:$ED$130,MATCH(Tabulka!$AI73,Přehled_body!$A$3:$A$130,0),MATCH(Tabulka!AB$2,Přehled_body!$E$1:$ED$1,0)),)="",,IF(IFERROR(INDEX(Přehled_body!$E$3:$ED$130,MATCH(Tabulka!$AI73,Přehled_body!$A$3:$A$130,0),MATCH(Tabulka!AB$2,Přehled_body!$E$1:$ED$1,0)),)=0,0.00000000001,IFERROR(INDEX(Přehled_body!$E$3:$ED$130,MATCH(Tabulka!$AI73,Přehled_body!$A$3:$A$130,0),MATCH(Tabulka!AB$2,Přehled_body!$E$1:$ED$1,0)),)))</f>
        <v>0</v>
      </c>
      <c r="AC73" s="88">
        <f>IF(IFERROR(INDEX(Přehled_body!$E$3:$ED$130,MATCH(Tabulka!$AI73,Přehled_body!$A$3:$A$130,0),MATCH(Tabulka!AC$2,Přehled_body!$E$1:$ED$1,0)),)="",,IF(IFERROR(INDEX(Přehled_body!$E$3:$ED$130,MATCH(Tabulka!$AI73,Přehled_body!$A$3:$A$130,0),MATCH(Tabulka!AC$2,Přehled_body!$E$1:$ED$1,0)),)=0,0.00000000001,IFERROR(INDEX(Přehled_body!$E$3:$ED$130,MATCH(Tabulka!$AI73,Přehled_body!$A$3:$A$130,0),MATCH(Tabulka!AC$2,Přehled_body!$E$1:$ED$1,0)),)))</f>
        <v>0</v>
      </c>
      <c r="AD73" s="88">
        <f>IF(IFERROR(INDEX(Přehled_body!$E$3:$ED$130,MATCH(Tabulka!$AI73,Přehled_body!$A$3:$A$130,0),MATCH(Tabulka!AD$2,Přehled_body!$E$1:$ED$1,0)),)="",,IF(IFERROR(INDEX(Přehled_body!$E$3:$ED$130,MATCH(Tabulka!$AI73,Přehled_body!$A$3:$A$130,0),MATCH(Tabulka!AD$2,Přehled_body!$E$1:$ED$1,0)),)=0,0.00000000001,IFERROR(INDEX(Přehled_body!$E$3:$ED$130,MATCH(Tabulka!$AI73,Přehled_body!$A$3:$A$130,0),MATCH(Tabulka!AD$2,Přehled_body!$E$1:$ED$1,0)),)))</f>
        <v>0</v>
      </c>
      <c r="AE73" s="89">
        <f>IF(SUM($D$69:$AD$73)&lt;1,-90000,SUM(D73:AD73))</f>
        <v>-90000</v>
      </c>
      <c r="AF73" s="67"/>
      <c r="AG73" s="8"/>
      <c r="AI73" t="str">
        <f>CONCATENATE($B$70," ",$B$71,C73)</f>
        <v>Náhrad 1Poč. kol</v>
      </c>
    </row>
    <row r="74" spans="1:35" ht="14.4" hidden="1" thickTop="1">
      <c r="A74" s="64"/>
      <c r="B74" s="94"/>
      <c r="C74" s="70" t="s">
        <v>23</v>
      </c>
      <c r="D74" s="138">
        <f>IF(IFERROR(INDEX(Přehled_body!$E$3:$ED$130,MATCH(Tabulka!$AI74,Přehled_body!$A$3:$A$130,0),MATCH(Tabulka!D$2,Přehled_body!$E$1:$ED$1,0)),)="",,IF(IFERROR(INDEX(Přehled_body!$E$3:$ED$130,MATCH(Tabulka!$AI74,Přehled_body!$A$3:$A$130,0),MATCH(Tabulka!D$2,Přehled_body!$E$1:$ED$1,0)),)=0,0.00000000001,IFERROR(INDEX(Přehled_body!$E$3:$ED$130,MATCH(Tabulka!$AI74,Přehled_body!$A$3:$A$130,0),MATCH(Tabulka!D$2,Přehled_body!$E$1:$ED$1,0)),)))</f>
        <v>0</v>
      </c>
      <c r="E74" s="138">
        <f>IF(IFERROR(INDEX(Přehled_body!$E$3:$ED$130,MATCH(Tabulka!$AI74,Přehled_body!$A$3:$A$130,0),MATCH(Tabulka!E$2,Přehled_body!$E$1:$ED$1,0)),)="",,IF(IFERROR(INDEX(Přehled_body!$E$3:$ED$130,MATCH(Tabulka!$AI74,Přehled_body!$A$3:$A$130,0),MATCH(Tabulka!E$2,Přehled_body!$E$1:$ED$1,0)),)=0,0.00000000001,IFERROR(INDEX(Přehled_body!$E$3:$ED$130,MATCH(Tabulka!$AI74,Přehled_body!$A$3:$A$130,0),MATCH(Tabulka!E$2,Přehled_body!$E$1:$ED$1,0)),)))</f>
        <v>0</v>
      </c>
      <c r="F74" s="138">
        <f>IF(IFERROR(INDEX(Přehled_body!$E$3:$ED$130,MATCH(Tabulka!$AI74,Přehled_body!$A$3:$A$130,0),MATCH(Tabulka!F$2,Přehled_body!$E$1:$ED$1,0)),)="",,IF(IFERROR(INDEX(Přehled_body!$E$3:$ED$130,MATCH(Tabulka!$AI74,Přehled_body!$A$3:$A$130,0),MATCH(Tabulka!F$2,Přehled_body!$E$1:$ED$1,0)),)=0,0.00000000001,IFERROR(INDEX(Přehled_body!$E$3:$ED$130,MATCH(Tabulka!$AI74,Přehled_body!$A$3:$A$130,0),MATCH(Tabulka!F$2,Přehled_body!$E$1:$ED$1,0)),)))</f>
        <v>0</v>
      </c>
      <c r="G74" s="138">
        <f>IF(IFERROR(INDEX(Přehled_body!$E$3:$ED$130,MATCH(Tabulka!$AI74,Přehled_body!$A$3:$A$130,0),MATCH(Tabulka!G$2,Přehled_body!$E$1:$ED$1,0)),)="",,IF(IFERROR(INDEX(Přehled_body!$E$3:$ED$130,MATCH(Tabulka!$AI74,Přehled_body!$A$3:$A$130,0),MATCH(Tabulka!G$2,Přehled_body!$E$1:$ED$1,0)),)=0,0.00000000001,IFERROR(INDEX(Přehled_body!$E$3:$ED$130,MATCH(Tabulka!$AI74,Přehled_body!$A$3:$A$130,0),MATCH(Tabulka!G$2,Přehled_body!$E$1:$ED$1,0)),)))</f>
        <v>0</v>
      </c>
      <c r="H74" s="138">
        <f>IF(IFERROR(INDEX(Přehled_body!$E$3:$ED$130,MATCH(Tabulka!$AI74,Přehled_body!$A$3:$A$130,0),MATCH(Tabulka!H$2,Přehled_body!$E$1:$ED$1,0)),)="",,IF(IFERROR(INDEX(Přehled_body!$E$3:$ED$130,MATCH(Tabulka!$AI74,Přehled_body!$A$3:$A$130,0),MATCH(Tabulka!H$2,Přehled_body!$E$1:$ED$1,0)),)=0,0.00000000001,IFERROR(INDEX(Přehled_body!$E$3:$ED$130,MATCH(Tabulka!$AI74,Přehled_body!$A$3:$A$130,0),MATCH(Tabulka!H$2,Přehled_body!$E$1:$ED$1,0)),)))</f>
        <v>0</v>
      </c>
      <c r="I74" s="138">
        <f>IF(IFERROR(INDEX(Přehled_body!$E$3:$ED$130,MATCH(Tabulka!$AI74,Přehled_body!$A$3:$A$130,0),MATCH(Tabulka!I$2,Přehled_body!$E$1:$ED$1,0)),)="",,IF(IFERROR(INDEX(Přehled_body!$E$3:$ED$130,MATCH(Tabulka!$AI74,Přehled_body!$A$3:$A$130,0),MATCH(Tabulka!I$2,Přehled_body!$E$1:$ED$1,0)),)=0,0.00000000001,IFERROR(INDEX(Přehled_body!$E$3:$ED$130,MATCH(Tabulka!$AI74,Přehled_body!$A$3:$A$130,0),MATCH(Tabulka!I$2,Přehled_body!$E$1:$ED$1,0)),)))</f>
        <v>0</v>
      </c>
      <c r="J74" s="138">
        <f>IF(IFERROR(INDEX(Přehled_body!$E$3:$ED$130,MATCH(Tabulka!$AI74,Přehled_body!$A$3:$A$130,0),MATCH(Tabulka!J$2,Přehled_body!$E$1:$ED$1,0)),)="",,IF(IFERROR(INDEX(Přehled_body!$E$3:$ED$130,MATCH(Tabulka!$AI74,Přehled_body!$A$3:$A$130,0),MATCH(Tabulka!J$2,Přehled_body!$E$1:$ED$1,0)),)=0,0.00000000001,IFERROR(INDEX(Přehled_body!$E$3:$ED$130,MATCH(Tabulka!$AI74,Přehled_body!$A$3:$A$130,0),MATCH(Tabulka!J$2,Přehled_body!$E$1:$ED$1,0)),)))</f>
        <v>0</v>
      </c>
      <c r="K74" s="138">
        <f>IF(IFERROR(INDEX(Přehled_body!$E$3:$ED$130,MATCH(Tabulka!$AI74,Přehled_body!$A$3:$A$130,0),MATCH(Tabulka!K$2,Přehled_body!$E$1:$ED$1,0)),)="",,IF(IFERROR(INDEX(Přehled_body!$E$3:$ED$130,MATCH(Tabulka!$AI74,Přehled_body!$A$3:$A$130,0),MATCH(Tabulka!K$2,Přehled_body!$E$1:$ED$1,0)),)=0,0.00000000001,IFERROR(INDEX(Přehled_body!$E$3:$ED$130,MATCH(Tabulka!$AI74,Přehled_body!$A$3:$A$130,0),MATCH(Tabulka!K$2,Přehled_body!$E$1:$ED$1,0)),)))</f>
        <v>0</v>
      </c>
      <c r="L74" s="138">
        <f>IF(IFERROR(INDEX(Přehled_body!$E$3:$ED$130,MATCH(Tabulka!$AI74,Přehled_body!$A$3:$A$130,0),MATCH(Tabulka!L$2,Přehled_body!$E$1:$ED$1,0)),)="",,IF(IFERROR(INDEX(Přehled_body!$E$3:$ED$130,MATCH(Tabulka!$AI74,Přehled_body!$A$3:$A$130,0),MATCH(Tabulka!L$2,Přehled_body!$E$1:$ED$1,0)),)=0,0.00000000001,IFERROR(INDEX(Přehled_body!$E$3:$ED$130,MATCH(Tabulka!$AI74,Přehled_body!$A$3:$A$130,0),MATCH(Tabulka!L$2,Přehled_body!$E$1:$ED$1,0)),)))</f>
        <v>0</v>
      </c>
      <c r="M74" s="138">
        <f>IF(IFERROR(INDEX(Přehled_body!$E$3:$ED$130,MATCH(Tabulka!$AI74,Přehled_body!$A$3:$A$130,0),MATCH(Tabulka!M$2,Přehled_body!$E$1:$ED$1,0)),)="",,IF(IFERROR(INDEX(Přehled_body!$E$3:$ED$130,MATCH(Tabulka!$AI74,Přehled_body!$A$3:$A$130,0),MATCH(Tabulka!M$2,Přehled_body!$E$1:$ED$1,0)),)=0,0.00000000001,IFERROR(INDEX(Přehled_body!$E$3:$ED$130,MATCH(Tabulka!$AI74,Přehled_body!$A$3:$A$130,0),MATCH(Tabulka!M$2,Přehled_body!$E$1:$ED$1,0)),)))</f>
        <v>0</v>
      </c>
      <c r="N74" s="138">
        <f>IF(IFERROR(INDEX(Přehled_body!$E$3:$ED$130,MATCH(Tabulka!$AI74,Přehled_body!$A$3:$A$130,0),MATCH(Tabulka!N$2,Přehled_body!$E$1:$ED$1,0)),)="",,IF(IFERROR(INDEX(Přehled_body!$E$3:$ED$130,MATCH(Tabulka!$AI74,Přehled_body!$A$3:$A$130,0),MATCH(Tabulka!N$2,Přehled_body!$E$1:$ED$1,0)),)=0,0.00000000001,IFERROR(INDEX(Přehled_body!$E$3:$ED$130,MATCH(Tabulka!$AI74,Přehled_body!$A$3:$A$130,0),MATCH(Tabulka!N$2,Přehled_body!$E$1:$ED$1,0)),)))</f>
        <v>0</v>
      </c>
      <c r="O74" s="138">
        <f>IF(IFERROR(INDEX(Přehled_body!$E$3:$ED$130,MATCH(Tabulka!$AI74,Přehled_body!$A$3:$A$130,0),MATCH(Tabulka!O$2,Přehled_body!$E$1:$ED$1,0)),)="",,IF(IFERROR(INDEX(Přehled_body!$E$3:$ED$130,MATCH(Tabulka!$AI74,Přehled_body!$A$3:$A$130,0),MATCH(Tabulka!O$2,Přehled_body!$E$1:$ED$1,0)),)=0,0.00000000001,IFERROR(INDEX(Přehled_body!$E$3:$ED$130,MATCH(Tabulka!$AI74,Přehled_body!$A$3:$A$130,0),MATCH(Tabulka!O$2,Přehled_body!$E$1:$ED$1,0)),)))</f>
        <v>0</v>
      </c>
      <c r="P74" s="138">
        <f>IF(IFERROR(INDEX(Přehled_body!$E$3:$ED$130,MATCH(Tabulka!$AI74,Přehled_body!$A$3:$A$130,0),MATCH(Tabulka!P$2,Přehled_body!$E$1:$ED$1,0)),)="",,IF(IFERROR(INDEX(Přehled_body!$E$3:$ED$130,MATCH(Tabulka!$AI74,Přehled_body!$A$3:$A$130,0),MATCH(Tabulka!P$2,Přehled_body!$E$1:$ED$1,0)),)=0,0.00000000001,IFERROR(INDEX(Přehled_body!$E$3:$ED$130,MATCH(Tabulka!$AI74,Přehled_body!$A$3:$A$130,0),MATCH(Tabulka!P$2,Přehled_body!$E$1:$ED$1,0)),)))</f>
        <v>0</v>
      </c>
      <c r="Q74" s="138">
        <f>IF(IFERROR(INDEX(Přehled_body!$E$3:$ED$130,MATCH(Tabulka!$AI74,Přehled_body!$A$3:$A$130,0),MATCH(Tabulka!Q$2,Přehled_body!$E$1:$ED$1,0)),)="",,IF(IFERROR(INDEX(Přehled_body!$E$3:$ED$130,MATCH(Tabulka!$AI74,Přehled_body!$A$3:$A$130,0),MATCH(Tabulka!Q$2,Přehled_body!$E$1:$ED$1,0)),)=0,0.00000000001,IFERROR(INDEX(Přehled_body!$E$3:$ED$130,MATCH(Tabulka!$AI74,Přehled_body!$A$3:$A$130,0),MATCH(Tabulka!Q$2,Přehled_body!$E$1:$ED$1,0)),)))</f>
        <v>0</v>
      </c>
      <c r="R74" s="138">
        <f>IF(IFERROR(INDEX(Přehled_body!$E$3:$ED$130,MATCH(Tabulka!$AI74,Přehled_body!$A$3:$A$130,0),MATCH(Tabulka!R$2,Přehled_body!$E$1:$ED$1,0)),)="",,IF(IFERROR(INDEX(Přehled_body!$E$3:$ED$130,MATCH(Tabulka!$AI74,Přehled_body!$A$3:$A$130,0),MATCH(Tabulka!R$2,Přehled_body!$E$1:$ED$1,0)),)=0,0.00000000001,IFERROR(INDEX(Přehled_body!$E$3:$ED$130,MATCH(Tabulka!$AI74,Přehled_body!$A$3:$A$130,0),MATCH(Tabulka!R$2,Přehled_body!$E$1:$ED$1,0)),)))</f>
        <v>0</v>
      </c>
      <c r="S74" s="138">
        <f>IF(IFERROR(INDEX(Přehled_body!$E$3:$ED$130,MATCH(Tabulka!$AI74,Přehled_body!$A$3:$A$130,0),MATCH(Tabulka!S$2,Přehled_body!$E$1:$ED$1,0)),)="",,IF(IFERROR(INDEX(Přehled_body!$E$3:$ED$130,MATCH(Tabulka!$AI74,Přehled_body!$A$3:$A$130,0),MATCH(Tabulka!S$2,Přehled_body!$E$1:$ED$1,0)),)=0,0.00000000001,IFERROR(INDEX(Přehled_body!$E$3:$ED$130,MATCH(Tabulka!$AI74,Přehled_body!$A$3:$A$130,0),MATCH(Tabulka!S$2,Přehled_body!$E$1:$ED$1,0)),)))</f>
        <v>0</v>
      </c>
      <c r="T74" s="138">
        <f>IF(IFERROR(INDEX(Přehled_body!$E$3:$ED$130,MATCH(Tabulka!$AI74,Přehled_body!$A$3:$A$130,0),MATCH(Tabulka!T$2,Přehled_body!$E$1:$ED$1,0)),)="",,IF(IFERROR(INDEX(Přehled_body!$E$3:$ED$130,MATCH(Tabulka!$AI74,Přehled_body!$A$3:$A$130,0),MATCH(Tabulka!T$2,Přehled_body!$E$1:$ED$1,0)),)=0,0.00000000001,IFERROR(INDEX(Přehled_body!$E$3:$ED$130,MATCH(Tabulka!$AI74,Přehled_body!$A$3:$A$130,0),MATCH(Tabulka!T$2,Přehled_body!$E$1:$ED$1,0)),)))</f>
        <v>0</v>
      </c>
      <c r="U74" s="138">
        <f>IF(IFERROR(INDEX(Přehled_body!$E$3:$ED$130,MATCH(Tabulka!$AI74,Přehled_body!$A$3:$A$130,0),MATCH(Tabulka!U$2,Přehled_body!$E$1:$ED$1,0)),)="",,IF(IFERROR(INDEX(Přehled_body!$E$3:$ED$130,MATCH(Tabulka!$AI74,Přehled_body!$A$3:$A$130,0),MATCH(Tabulka!U$2,Přehled_body!$E$1:$ED$1,0)),)=0,0.00000000001,IFERROR(INDEX(Přehled_body!$E$3:$ED$130,MATCH(Tabulka!$AI74,Přehled_body!$A$3:$A$130,0),MATCH(Tabulka!U$2,Přehled_body!$E$1:$ED$1,0)),)))</f>
        <v>0</v>
      </c>
      <c r="V74" s="138">
        <f>IF(IFERROR(INDEX(Přehled_body!$E$3:$ED$130,MATCH(Tabulka!$AI74,Přehled_body!$A$3:$A$130,0),MATCH(Tabulka!V$2,Přehled_body!$E$1:$ED$1,0)),)="",,IF(IFERROR(INDEX(Přehled_body!$E$3:$ED$130,MATCH(Tabulka!$AI74,Přehled_body!$A$3:$A$130,0),MATCH(Tabulka!V$2,Přehled_body!$E$1:$ED$1,0)),)=0,0.00000000001,IFERROR(INDEX(Přehled_body!$E$3:$ED$130,MATCH(Tabulka!$AI74,Přehled_body!$A$3:$A$130,0),MATCH(Tabulka!V$2,Přehled_body!$E$1:$ED$1,0)),)))</f>
        <v>0</v>
      </c>
      <c r="W74" s="138">
        <f>IF(IFERROR(INDEX(Přehled_body!$E$3:$ED$130,MATCH(Tabulka!$AI74,Přehled_body!$A$3:$A$130,0),MATCH(Tabulka!W$2,Přehled_body!$E$1:$ED$1,0)),)="",,IF(IFERROR(INDEX(Přehled_body!$E$3:$ED$130,MATCH(Tabulka!$AI74,Přehled_body!$A$3:$A$130,0),MATCH(Tabulka!W$2,Přehled_body!$E$1:$ED$1,0)),)=0,0.00000000001,IFERROR(INDEX(Přehled_body!$E$3:$ED$130,MATCH(Tabulka!$AI74,Přehled_body!$A$3:$A$130,0),MATCH(Tabulka!W$2,Přehled_body!$E$1:$ED$1,0)),)))</f>
        <v>0</v>
      </c>
      <c r="X74" s="138">
        <f>IF(IFERROR(INDEX(Přehled_body!$E$3:$ED$130,MATCH(Tabulka!$AI74,Přehled_body!$A$3:$A$130,0),MATCH(Tabulka!X$2,Přehled_body!$E$1:$ED$1,0)),)="",,IF(IFERROR(INDEX(Přehled_body!$E$3:$ED$130,MATCH(Tabulka!$AI74,Přehled_body!$A$3:$A$130,0),MATCH(Tabulka!X$2,Přehled_body!$E$1:$ED$1,0)),)=0,0.00000000001,IFERROR(INDEX(Přehled_body!$E$3:$ED$130,MATCH(Tabulka!$AI74,Přehled_body!$A$3:$A$130,0),MATCH(Tabulka!X$2,Přehled_body!$E$1:$ED$1,0)),)))</f>
        <v>0</v>
      </c>
      <c r="Y74" s="138">
        <f>IF(IFERROR(INDEX(Přehled_body!$E$3:$ED$130,MATCH(Tabulka!$AI74,Přehled_body!$A$3:$A$130,0),MATCH(Tabulka!Y$2,Přehled_body!$E$1:$ED$1,0)),)="",,IF(IFERROR(INDEX(Přehled_body!$E$3:$ED$130,MATCH(Tabulka!$AI74,Přehled_body!$A$3:$A$130,0),MATCH(Tabulka!Y$2,Přehled_body!$E$1:$ED$1,0)),)=0,0.00000000001,IFERROR(INDEX(Přehled_body!$E$3:$ED$130,MATCH(Tabulka!$AI74,Přehled_body!$A$3:$A$130,0),MATCH(Tabulka!Y$2,Přehled_body!$E$1:$ED$1,0)),)))</f>
        <v>0</v>
      </c>
      <c r="Z74" s="138">
        <f>IF(IFERROR(INDEX(Přehled_body!$E$3:$ED$130,MATCH(Tabulka!$AI74,Přehled_body!$A$3:$A$130,0),MATCH(Tabulka!Z$2,Přehled_body!$E$1:$ED$1,0)),)="",,IF(IFERROR(INDEX(Přehled_body!$E$3:$ED$130,MATCH(Tabulka!$AI74,Přehled_body!$A$3:$A$130,0),MATCH(Tabulka!Z$2,Přehled_body!$E$1:$ED$1,0)),)=0,0.00000000001,IFERROR(INDEX(Přehled_body!$E$3:$ED$130,MATCH(Tabulka!$AI74,Přehled_body!$A$3:$A$130,0),MATCH(Tabulka!Z$2,Přehled_body!$E$1:$ED$1,0)),)))</f>
        <v>0</v>
      </c>
      <c r="AA74" s="138">
        <f>IF(IFERROR(INDEX(Přehled_body!$E$3:$ED$130,MATCH(Tabulka!$AI74,Přehled_body!$A$3:$A$130,0),MATCH(Tabulka!AA$2,Přehled_body!$E$1:$ED$1,0)),)="",,IF(IFERROR(INDEX(Přehled_body!$E$3:$ED$130,MATCH(Tabulka!$AI74,Přehled_body!$A$3:$A$130,0),MATCH(Tabulka!AA$2,Přehled_body!$E$1:$ED$1,0)),)=0,0.00000000001,IFERROR(INDEX(Přehled_body!$E$3:$ED$130,MATCH(Tabulka!$AI74,Přehled_body!$A$3:$A$130,0),MATCH(Tabulka!AA$2,Přehled_body!$E$1:$ED$1,0)),)))</f>
        <v>0</v>
      </c>
      <c r="AB74" s="138">
        <f>IF(IFERROR(INDEX(Přehled_body!$E$3:$ED$130,MATCH(Tabulka!$AI74,Přehled_body!$A$3:$A$130,0),MATCH(Tabulka!AB$2,Přehled_body!$E$1:$ED$1,0)),)="",,IF(IFERROR(INDEX(Přehled_body!$E$3:$ED$130,MATCH(Tabulka!$AI74,Přehled_body!$A$3:$A$130,0),MATCH(Tabulka!AB$2,Přehled_body!$E$1:$ED$1,0)),)=0,0.00000000001,IFERROR(INDEX(Přehled_body!$E$3:$ED$130,MATCH(Tabulka!$AI74,Přehled_body!$A$3:$A$130,0),MATCH(Tabulka!AB$2,Přehled_body!$E$1:$ED$1,0)),)))</f>
        <v>0</v>
      </c>
      <c r="AC74" s="138">
        <f>IF(IFERROR(INDEX(Přehled_body!$E$3:$ED$130,MATCH(Tabulka!$AI74,Přehled_body!$A$3:$A$130,0),MATCH(Tabulka!AC$2,Přehled_body!$E$1:$ED$1,0)),)="",,IF(IFERROR(INDEX(Přehled_body!$E$3:$ED$130,MATCH(Tabulka!$AI74,Přehled_body!$A$3:$A$130,0),MATCH(Tabulka!AC$2,Přehled_body!$E$1:$ED$1,0)),)=0,0.00000000001,IFERROR(INDEX(Přehled_body!$E$3:$ED$130,MATCH(Tabulka!$AI74,Přehled_body!$A$3:$A$130,0),MATCH(Tabulka!AC$2,Přehled_body!$E$1:$ED$1,0)),)))</f>
        <v>0</v>
      </c>
      <c r="AD74" s="138">
        <f>IF(IFERROR(INDEX(Přehled_body!$E$3:$ED$130,MATCH(Tabulka!$AI74,Přehled_body!$A$3:$A$130,0),MATCH(Tabulka!AD$2,Přehled_body!$E$1:$ED$1,0)),)="",,IF(IFERROR(INDEX(Přehled_body!$E$3:$ED$130,MATCH(Tabulka!$AI74,Přehled_body!$A$3:$A$130,0),MATCH(Tabulka!AD$2,Přehled_body!$E$1:$ED$1,0)),)=0,0.00000000001,IFERROR(INDEX(Přehled_body!$E$3:$ED$130,MATCH(Tabulka!$AI74,Přehled_body!$A$3:$A$130,0),MATCH(Tabulka!AD$2,Přehled_body!$E$1:$ED$1,0)),)))</f>
        <v>0</v>
      </c>
      <c r="AE74" s="71">
        <f>IF(SUM($D$74:$AD$78)&lt;1,-90000,SUM(D74:AD74))</f>
        <v>-90000</v>
      </c>
      <c r="AF74" s="72"/>
      <c r="AG74" s="8"/>
      <c r="AI74" t="str">
        <f>CONCATENATE($B$75," ",$B$76,C74)</f>
        <v>Náhrad. 2Výhry</v>
      </c>
    </row>
    <row r="75" spans="1:35" ht="13.8" hidden="1">
      <c r="A75" s="64" t="str">
        <f>CONCATENATE(B75," ",B76)</f>
        <v>Náhrad. 2</v>
      </c>
      <c r="B75" s="95" t="s">
        <v>47</v>
      </c>
      <c r="C75" s="73" t="s">
        <v>24</v>
      </c>
      <c r="D75" s="111">
        <f>IF(IFERROR(INDEX(Přehled_body!$E$3:$ED$130,MATCH(Tabulka!$AI75,Přehled_body!$A$3:$A$130,0),MATCH(Tabulka!D$2,Přehled_body!$E$1:$ED$1,0)),)="",,IF(IFERROR(INDEX(Přehled_body!$E$3:$ED$130,MATCH(Tabulka!$AI75,Přehled_body!$A$3:$A$130,0),MATCH(Tabulka!D$2,Přehled_body!$E$1:$ED$1,0)),)=0,0.00000000001,IFERROR(INDEX(Přehled_body!$E$3:$ED$130,MATCH(Tabulka!$AI75,Přehled_body!$A$3:$A$130,0),MATCH(Tabulka!D$2,Přehled_body!$E$1:$ED$1,0)),)))</f>
        <v>0</v>
      </c>
      <c r="E75" s="111">
        <f>IF(IFERROR(INDEX(Přehled_body!$E$3:$ED$130,MATCH(Tabulka!$AI75,Přehled_body!$A$3:$A$130,0),MATCH(Tabulka!E$2,Přehled_body!$E$1:$ED$1,0)),)="",,IF(IFERROR(INDEX(Přehled_body!$E$3:$ED$130,MATCH(Tabulka!$AI75,Přehled_body!$A$3:$A$130,0),MATCH(Tabulka!E$2,Přehled_body!$E$1:$ED$1,0)),)=0,0.00000000001,IFERROR(INDEX(Přehled_body!$E$3:$ED$130,MATCH(Tabulka!$AI75,Přehled_body!$A$3:$A$130,0),MATCH(Tabulka!E$2,Přehled_body!$E$1:$ED$1,0)),)))</f>
        <v>0</v>
      </c>
      <c r="F75" s="111">
        <f>IF(IFERROR(INDEX(Přehled_body!$E$3:$ED$130,MATCH(Tabulka!$AI75,Přehled_body!$A$3:$A$130,0),MATCH(Tabulka!F$2,Přehled_body!$E$1:$ED$1,0)),)="",,IF(IFERROR(INDEX(Přehled_body!$E$3:$ED$130,MATCH(Tabulka!$AI75,Přehled_body!$A$3:$A$130,0),MATCH(Tabulka!F$2,Přehled_body!$E$1:$ED$1,0)),)=0,0.00000000001,IFERROR(INDEX(Přehled_body!$E$3:$ED$130,MATCH(Tabulka!$AI75,Přehled_body!$A$3:$A$130,0),MATCH(Tabulka!F$2,Přehled_body!$E$1:$ED$1,0)),)))</f>
        <v>0</v>
      </c>
      <c r="G75" s="111">
        <f>IF(IFERROR(INDEX(Přehled_body!$E$3:$ED$130,MATCH(Tabulka!$AI75,Přehled_body!$A$3:$A$130,0),MATCH(Tabulka!G$2,Přehled_body!$E$1:$ED$1,0)),)="",,IF(IFERROR(INDEX(Přehled_body!$E$3:$ED$130,MATCH(Tabulka!$AI75,Přehled_body!$A$3:$A$130,0),MATCH(Tabulka!G$2,Přehled_body!$E$1:$ED$1,0)),)=0,0.00000000001,IFERROR(INDEX(Přehled_body!$E$3:$ED$130,MATCH(Tabulka!$AI75,Přehled_body!$A$3:$A$130,0),MATCH(Tabulka!G$2,Přehled_body!$E$1:$ED$1,0)),)))</f>
        <v>0</v>
      </c>
      <c r="H75" s="111">
        <f>IF(IFERROR(INDEX(Přehled_body!$E$3:$ED$130,MATCH(Tabulka!$AI75,Přehled_body!$A$3:$A$130,0),MATCH(Tabulka!H$2,Přehled_body!$E$1:$ED$1,0)),)="",,IF(IFERROR(INDEX(Přehled_body!$E$3:$ED$130,MATCH(Tabulka!$AI75,Přehled_body!$A$3:$A$130,0),MATCH(Tabulka!H$2,Přehled_body!$E$1:$ED$1,0)),)=0,0.00000000001,IFERROR(INDEX(Přehled_body!$E$3:$ED$130,MATCH(Tabulka!$AI75,Přehled_body!$A$3:$A$130,0),MATCH(Tabulka!H$2,Přehled_body!$E$1:$ED$1,0)),)))</f>
        <v>0</v>
      </c>
      <c r="I75" s="111">
        <f>IF(IFERROR(INDEX(Přehled_body!$E$3:$ED$130,MATCH(Tabulka!$AI75,Přehled_body!$A$3:$A$130,0),MATCH(Tabulka!I$2,Přehled_body!$E$1:$ED$1,0)),)="",,IF(IFERROR(INDEX(Přehled_body!$E$3:$ED$130,MATCH(Tabulka!$AI75,Přehled_body!$A$3:$A$130,0),MATCH(Tabulka!I$2,Přehled_body!$E$1:$ED$1,0)),)=0,0.00000000001,IFERROR(INDEX(Přehled_body!$E$3:$ED$130,MATCH(Tabulka!$AI75,Přehled_body!$A$3:$A$130,0),MATCH(Tabulka!I$2,Přehled_body!$E$1:$ED$1,0)),)))</f>
        <v>0</v>
      </c>
      <c r="J75" s="111">
        <f>IF(IFERROR(INDEX(Přehled_body!$E$3:$ED$130,MATCH(Tabulka!$AI75,Přehled_body!$A$3:$A$130,0),MATCH(Tabulka!J$2,Přehled_body!$E$1:$ED$1,0)),)="",,IF(IFERROR(INDEX(Přehled_body!$E$3:$ED$130,MATCH(Tabulka!$AI75,Přehled_body!$A$3:$A$130,0),MATCH(Tabulka!J$2,Přehled_body!$E$1:$ED$1,0)),)=0,0.00000000001,IFERROR(INDEX(Přehled_body!$E$3:$ED$130,MATCH(Tabulka!$AI75,Přehled_body!$A$3:$A$130,0),MATCH(Tabulka!J$2,Přehled_body!$E$1:$ED$1,0)),)))</f>
        <v>0</v>
      </c>
      <c r="K75" s="111">
        <f>IF(IFERROR(INDEX(Přehled_body!$E$3:$ED$130,MATCH(Tabulka!$AI75,Přehled_body!$A$3:$A$130,0),MATCH(Tabulka!K$2,Přehled_body!$E$1:$ED$1,0)),)="",,IF(IFERROR(INDEX(Přehled_body!$E$3:$ED$130,MATCH(Tabulka!$AI75,Přehled_body!$A$3:$A$130,0),MATCH(Tabulka!K$2,Přehled_body!$E$1:$ED$1,0)),)=0,0.00000000001,IFERROR(INDEX(Přehled_body!$E$3:$ED$130,MATCH(Tabulka!$AI75,Přehled_body!$A$3:$A$130,0),MATCH(Tabulka!K$2,Přehled_body!$E$1:$ED$1,0)),)))</f>
        <v>0</v>
      </c>
      <c r="L75" s="111">
        <f>IF(IFERROR(INDEX(Přehled_body!$E$3:$ED$130,MATCH(Tabulka!$AI75,Přehled_body!$A$3:$A$130,0),MATCH(Tabulka!L$2,Přehled_body!$E$1:$ED$1,0)),)="",,IF(IFERROR(INDEX(Přehled_body!$E$3:$ED$130,MATCH(Tabulka!$AI75,Přehled_body!$A$3:$A$130,0),MATCH(Tabulka!L$2,Přehled_body!$E$1:$ED$1,0)),)=0,0.00000000001,IFERROR(INDEX(Přehled_body!$E$3:$ED$130,MATCH(Tabulka!$AI75,Přehled_body!$A$3:$A$130,0),MATCH(Tabulka!L$2,Přehled_body!$E$1:$ED$1,0)),)))</f>
        <v>0</v>
      </c>
      <c r="M75" s="111">
        <f>IF(IFERROR(INDEX(Přehled_body!$E$3:$ED$130,MATCH(Tabulka!$AI75,Přehled_body!$A$3:$A$130,0),MATCH(Tabulka!M$2,Přehled_body!$E$1:$ED$1,0)),)="",,IF(IFERROR(INDEX(Přehled_body!$E$3:$ED$130,MATCH(Tabulka!$AI75,Přehled_body!$A$3:$A$130,0),MATCH(Tabulka!M$2,Přehled_body!$E$1:$ED$1,0)),)=0,0.00000000001,IFERROR(INDEX(Přehled_body!$E$3:$ED$130,MATCH(Tabulka!$AI75,Přehled_body!$A$3:$A$130,0),MATCH(Tabulka!M$2,Přehled_body!$E$1:$ED$1,0)),)))</f>
        <v>0</v>
      </c>
      <c r="N75" s="111">
        <f>IF(IFERROR(INDEX(Přehled_body!$E$3:$ED$130,MATCH(Tabulka!$AI75,Přehled_body!$A$3:$A$130,0),MATCH(Tabulka!N$2,Přehled_body!$E$1:$ED$1,0)),)="",,IF(IFERROR(INDEX(Přehled_body!$E$3:$ED$130,MATCH(Tabulka!$AI75,Přehled_body!$A$3:$A$130,0),MATCH(Tabulka!N$2,Přehled_body!$E$1:$ED$1,0)),)=0,0.00000000001,IFERROR(INDEX(Přehled_body!$E$3:$ED$130,MATCH(Tabulka!$AI75,Přehled_body!$A$3:$A$130,0),MATCH(Tabulka!N$2,Přehled_body!$E$1:$ED$1,0)),)))</f>
        <v>0</v>
      </c>
      <c r="O75" s="111">
        <f>IF(IFERROR(INDEX(Přehled_body!$E$3:$ED$130,MATCH(Tabulka!$AI75,Přehled_body!$A$3:$A$130,0),MATCH(Tabulka!O$2,Přehled_body!$E$1:$ED$1,0)),)="",,IF(IFERROR(INDEX(Přehled_body!$E$3:$ED$130,MATCH(Tabulka!$AI75,Přehled_body!$A$3:$A$130,0),MATCH(Tabulka!O$2,Přehled_body!$E$1:$ED$1,0)),)=0,0.00000000001,IFERROR(INDEX(Přehled_body!$E$3:$ED$130,MATCH(Tabulka!$AI75,Přehled_body!$A$3:$A$130,0),MATCH(Tabulka!O$2,Přehled_body!$E$1:$ED$1,0)),)))</f>
        <v>0</v>
      </c>
      <c r="P75" s="111">
        <f>IF(IFERROR(INDEX(Přehled_body!$E$3:$ED$130,MATCH(Tabulka!$AI75,Přehled_body!$A$3:$A$130,0),MATCH(Tabulka!P$2,Přehled_body!$E$1:$ED$1,0)),)="",,IF(IFERROR(INDEX(Přehled_body!$E$3:$ED$130,MATCH(Tabulka!$AI75,Přehled_body!$A$3:$A$130,0),MATCH(Tabulka!P$2,Přehled_body!$E$1:$ED$1,0)),)=0,0.00000000001,IFERROR(INDEX(Přehled_body!$E$3:$ED$130,MATCH(Tabulka!$AI75,Přehled_body!$A$3:$A$130,0),MATCH(Tabulka!P$2,Přehled_body!$E$1:$ED$1,0)),)))</f>
        <v>0</v>
      </c>
      <c r="Q75" s="111">
        <f>IF(IFERROR(INDEX(Přehled_body!$E$3:$ED$130,MATCH(Tabulka!$AI75,Přehled_body!$A$3:$A$130,0),MATCH(Tabulka!Q$2,Přehled_body!$E$1:$ED$1,0)),)="",,IF(IFERROR(INDEX(Přehled_body!$E$3:$ED$130,MATCH(Tabulka!$AI75,Přehled_body!$A$3:$A$130,0),MATCH(Tabulka!Q$2,Přehled_body!$E$1:$ED$1,0)),)=0,0.00000000001,IFERROR(INDEX(Přehled_body!$E$3:$ED$130,MATCH(Tabulka!$AI75,Přehled_body!$A$3:$A$130,0),MATCH(Tabulka!Q$2,Přehled_body!$E$1:$ED$1,0)),)))</f>
        <v>0</v>
      </c>
      <c r="R75" s="111">
        <f>IF(IFERROR(INDEX(Přehled_body!$E$3:$ED$130,MATCH(Tabulka!$AI75,Přehled_body!$A$3:$A$130,0),MATCH(Tabulka!R$2,Přehled_body!$E$1:$ED$1,0)),)="",,IF(IFERROR(INDEX(Přehled_body!$E$3:$ED$130,MATCH(Tabulka!$AI75,Přehled_body!$A$3:$A$130,0),MATCH(Tabulka!R$2,Přehled_body!$E$1:$ED$1,0)),)=0,0.00000000001,IFERROR(INDEX(Přehled_body!$E$3:$ED$130,MATCH(Tabulka!$AI75,Přehled_body!$A$3:$A$130,0),MATCH(Tabulka!R$2,Přehled_body!$E$1:$ED$1,0)),)))</f>
        <v>0</v>
      </c>
      <c r="S75" s="111">
        <f>IF(IFERROR(INDEX(Přehled_body!$E$3:$ED$130,MATCH(Tabulka!$AI75,Přehled_body!$A$3:$A$130,0),MATCH(Tabulka!S$2,Přehled_body!$E$1:$ED$1,0)),)="",,IF(IFERROR(INDEX(Přehled_body!$E$3:$ED$130,MATCH(Tabulka!$AI75,Přehled_body!$A$3:$A$130,0),MATCH(Tabulka!S$2,Přehled_body!$E$1:$ED$1,0)),)=0,0.00000000001,IFERROR(INDEX(Přehled_body!$E$3:$ED$130,MATCH(Tabulka!$AI75,Přehled_body!$A$3:$A$130,0),MATCH(Tabulka!S$2,Přehled_body!$E$1:$ED$1,0)),)))</f>
        <v>0</v>
      </c>
      <c r="T75" s="111">
        <f>IF(IFERROR(INDEX(Přehled_body!$E$3:$ED$130,MATCH(Tabulka!$AI75,Přehled_body!$A$3:$A$130,0),MATCH(Tabulka!T$2,Přehled_body!$E$1:$ED$1,0)),)="",,IF(IFERROR(INDEX(Přehled_body!$E$3:$ED$130,MATCH(Tabulka!$AI75,Přehled_body!$A$3:$A$130,0),MATCH(Tabulka!T$2,Přehled_body!$E$1:$ED$1,0)),)=0,0.00000000001,IFERROR(INDEX(Přehled_body!$E$3:$ED$130,MATCH(Tabulka!$AI75,Přehled_body!$A$3:$A$130,0),MATCH(Tabulka!T$2,Přehled_body!$E$1:$ED$1,0)),)))</f>
        <v>0</v>
      </c>
      <c r="U75" s="111">
        <f>IF(IFERROR(INDEX(Přehled_body!$E$3:$ED$130,MATCH(Tabulka!$AI75,Přehled_body!$A$3:$A$130,0),MATCH(Tabulka!U$2,Přehled_body!$E$1:$ED$1,0)),)="",,IF(IFERROR(INDEX(Přehled_body!$E$3:$ED$130,MATCH(Tabulka!$AI75,Přehled_body!$A$3:$A$130,0),MATCH(Tabulka!U$2,Přehled_body!$E$1:$ED$1,0)),)=0,0.00000000001,IFERROR(INDEX(Přehled_body!$E$3:$ED$130,MATCH(Tabulka!$AI75,Přehled_body!$A$3:$A$130,0),MATCH(Tabulka!U$2,Přehled_body!$E$1:$ED$1,0)),)))</f>
        <v>0</v>
      </c>
      <c r="V75" s="111">
        <f>IF(IFERROR(INDEX(Přehled_body!$E$3:$ED$130,MATCH(Tabulka!$AI75,Přehled_body!$A$3:$A$130,0),MATCH(Tabulka!V$2,Přehled_body!$E$1:$ED$1,0)),)="",,IF(IFERROR(INDEX(Přehled_body!$E$3:$ED$130,MATCH(Tabulka!$AI75,Přehled_body!$A$3:$A$130,0),MATCH(Tabulka!V$2,Přehled_body!$E$1:$ED$1,0)),)=0,0.00000000001,IFERROR(INDEX(Přehled_body!$E$3:$ED$130,MATCH(Tabulka!$AI75,Přehled_body!$A$3:$A$130,0),MATCH(Tabulka!V$2,Přehled_body!$E$1:$ED$1,0)),)))</f>
        <v>0</v>
      </c>
      <c r="W75" s="111">
        <f>IF(IFERROR(INDEX(Přehled_body!$E$3:$ED$130,MATCH(Tabulka!$AI75,Přehled_body!$A$3:$A$130,0),MATCH(Tabulka!W$2,Přehled_body!$E$1:$ED$1,0)),)="",,IF(IFERROR(INDEX(Přehled_body!$E$3:$ED$130,MATCH(Tabulka!$AI75,Přehled_body!$A$3:$A$130,0),MATCH(Tabulka!W$2,Přehled_body!$E$1:$ED$1,0)),)=0,0.00000000001,IFERROR(INDEX(Přehled_body!$E$3:$ED$130,MATCH(Tabulka!$AI75,Přehled_body!$A$3:$A$130,0),MATCH(Tabulka!W$2,Přehled_body!$E$1:$ED$1,0)),)))</f>
        <v>0</v>
      </c>
      <c r="X75" s="111">
        <f>IF(IFERROR(INDEX(Přehled_body!$E$3:$ED$130,MATCH(Tabulka!$AI75,Přehled_body!$A$3:$A$130,0),MATCH(Tabulka!X$2,Přehled_body!$E$1:$ED$1,0)),)="",,IF(IFERROR(INDEX(Přehled_body!$E$3:$ED$130,MATCH(Tabulka!$AI75,Přehled_body!$A$3:$A$130,0),MATCH(Tabulka!X$2,Přehled_body!$E$1:$ED$1,0)),)=0,0.00000000001,IFERROR(INDEX(Přehled_body!$E$3:$ED$130,MATCH(Tabulka!$AI75,Přehled_body!$A$3:$A$130,0),MATCH(Tabulka!X$2,Přehled_body!$E$1:$ED$1,0)),)))</f>
        <v>0</v>
      </c>
      <c r="Y75" s="111">
        <f>IF(IFERROR(INDEX(Přehled_body!$E$3:$ED$130,MATCH(Tabulka!$AI75,Přehled_body!$A$3:$A$130,0),MATCH(Tabulka!Y$2,Přehled_body!$E$1:$ED$1,0)),)="",,IF(IFERROR(INDEX(Přehled_body!$E$3:$ED$130,MATCH(Tabulka!$AI75,Přehled_body!$A$3:$A$130,0),MATCH(Tabulka!Y$2,Přehled_body!$E$1:$ED$1,0)),)=0,0.00000000001,IFERROR(INDEX(Přehled_body!$E$3:$ED$130,MATCH(Tabulka!$AI75,Přehled_body!$A$3:$A$130,0),MATCH(Tabulka!Y$2,Přehled_body!$E$1:$ED$1,0)),)))</f>
        <v>0</v>
      </c>
      <c r="Z75" s="111">
        <f>IF(IFERROR(INDEX(Přehled_body!$E$3:$ED$130,MATCH(Tabulka!$AI75,Přehled_body!$A$3:$A$130,0),MATCH(Tabulka!Z$2,Přehled_body!$E$1:$ED$1,0)),)="",,IF(IFERROR(INDEX(Přehled_body!$E$3:$ED$130,MATCH(Tabulka!$AI75,Přehled_body!$A$3:$A$130,0),MATCH(Tabulka!Z$2,Přehled_body!$E$1:$ED$1,0)),)=0,0.00000000001,IFERROR(INDEX(Přehled_body!$E$3:$ED$130,MATCH(Tabulka!$AI75,Přehled_body!$A$3:$A$130,0),MATCH(Tabulka!Z$2,Přehled_body!$E$1:$ED$1,0)),)))</f>
        <v>0</v>
      </c>
      <c r="AA75" s="111">
        <f>IF(IFERROR(INDEX(Přehled_body!$E$3:$ED$130,MATCH(Tabulka!$AI75,Přehled_body!$A$3:$A$130,0),MATCH(Tabulka!AA$2,Přehled_body!$E$1:$ED$1,0)),)="",,IF(IFERROR(INDEX(Přehled_body!$E$3:$ED$130,MATCH(Tabulka!$AI75,Přehled_body!$A$3:$A$130,0),MATCH(Tabulka!AA$2,Přehled_body!$E$1:$ED$1,0)),)=0,0.00000000001,IFERROR(INDEX(Přehled_body!$E$3:$ED$130,MATCH(Tabulka!$AI75,Přehled_body!$A$3:$A$130,0),MATCH(Tabulka!AA$2,Přehled_body!$E$1:$ED$1,0)),)))</f>
        <v>0</v>
      </c>
      <c r="AB75" s="111">
        <f>IF(IFERROR(INDEX(Přehled_body!$E$3:$ED$130,MATCH(Tabulka!$AI75,Přehled_body!$A$3:$A$130,0),MATCH(Tabulka!AB$2,Přehled_body!$E$1:$ED$1,0)),)="",,IF(IFERROR(INDEX(Přehled_body!$E$3:$ED$130,MATCH(Tabulka!$AI75,Přehled_body!$A$3:$A$130,0),MATCH(Tabulka!AB$2,Přehled_body!$E$1:$ED$1,0)),)=0,0.00000000001,IFERROR(INDEX(Přehled_body!$E$3:$ED$130,MATCH(Tabulka!$AI75,Přehled_body!$A$3:$A$130,0),MATCH(Tabulka!AB$2,Přehled_body!$E$1:$ED$1,0)),)))</f>
        <v>0</v>
      </c>
      <c r="AC75" s="111">
        <f>IF(IFERROR(INDEX(Přehled_body!$E$3:$ED$130,MATCH(Tabulka!$AI75,Přehled_body!$A$3:$A$130,0),MATCH(Tabulka!AC$2,Přehled_body!$E$1:$ED$1,0)),)="",,IF(IFERROR(INDEX(Přehled_body!$E$3:$ED$130,MATCH(Tabulka!$AI75,Přehled_body!$A$3:$A$130,0),MATCH(Tabulka!AC$2,Přehled_body!$E$1:$ED$1,0)),)=0,0.00000000001,IFERROR(INDEX(Přehled_body!$E$3:$ED$130,MATCH(Tabulka!$AI75,Přehled_body!$A$3:$A$130,0),MATCH(Tabulka!AC$2,Přehled_body!$E$1:$ED$1,0)),)))</f>
        <v>0</v>
      </c>
      <c r="AD75" s="111">
        <f>IF(IFERROR(INDEX(Přehled_body!$E$3:$ED$130,MATCH(Tabulka!$AI75,Přehled_body!$A$3:$A$130,0),MATCH(Tabulka!AD$2,Přehled_body!$E$1:$ED$1,0)),)="",,IF(IFERROR(INDEX(Přehled_body!$E$3:$ED$130,MATCH(Tabulka!$AI75,Přehled_body!$A$3:$A$130,0),MATCH(Tabulka!AD$2,Přehled_body!$E$1:$ED$1,0)),)=0,0.00000000001,IFERROR(INDEX(Přehled_body!$E$3:$ED$130,MATCH(Tabulka!$AI75,Přehled_body!$A$3:$A$130,0),MATCH(Tabulka!AD$2,Přehled_body!$E$1:$ED$1,0)),)))</f>
        <v>0</v>
      </c>
      <c r="AE75" s="74">
        <f>IF(SUM($D$74:$AD$78)&lt;1,-90000,SUM(D75:AD75))</f>
        <v>-90000</v>
      </c>
      <c r="AF75" s="140">
        <f>IF(AE78&gt;0.9,SUM(AE74-AE75)+0.00000001,0)</f>
        <v>0</v>
      </c>
      <c r="AG75" s="8"/>
      <c r="AI75" t="str">
        <f>CONCATENATE($B$75," ",$B$76,C75)</f>
        <v>Náhrad. 2Prohry</v>
      </c>
    </row>
    <row r="76" spans="1:35" ht="13.8" hidden="1">
      <c r="A76" s="64" t="str">
        <f>CONCATENATE(B76," ",B75)</f>
        <v>2 Náhrad.</v>
      </c>
      <c r="B76" s="95">
        <v>2</v>
      </c>
      <c r="C76" s="73" t="s">
        <v>39</v>
      </c>
      <c r="D76" s="111">
        <f>IF(IFERROR(INDEX(Přehled_body!$E$3:$ED$130,MATCH(Tabulka!$AI76,Přehled_body!$A$3:$A$130,0),MATCH(Tabulka!D$2,Přehled_body!$E$1:$ED$1,0)),)="",,IF(IFERROR(INDEX(Přehled_body!$E$3:$ED$130,MATCH(Tabulka!$AI76,Přehled_body!$A$3:$A$130,0),MATCH(Tabulka!D$2,Přehled_body!$E$1:$ED$1,0)),)=0,0.00000000001,IFERROR(INDEX(Přehled_body!$E$3:$ED$130,MATCH(Tabulka!$AI76,Přehled_body!$A$3:$A$130,0),MATCH(Tabulka!D$2,Přehled_body!$E$1:$ED$1,0)),)))</f>
        <v>0</v>
      </c>
      <c r="E76" s="111">
        <f>IF(IFERROR(INDEX(Přehled_body!$E$3:$ED$130,MATCH(Tabulka!$AI76,Přehled_body!$A$3:$A$130,0),MATCH(Tabulka!E$2,Přehled_body!$E$1:$ED$1,0)),)="",,IF(IFERROR(INDEX(Přehled_body!$E$3:$ED$130,MATCH(Tabulka!$AI76,Přehled_body!$A$3:$A$130,0),MATCH(Tabulka!E$2,Přehled_body!$E$1:$ED$1,0)),)=0,0.00000000001,IFERROR(INDEX(Přehled_body!$E$3:$ED$130,MATCH(Tabulka!$AI76,Přehled_body!$A$3:$A$130,0),MATCH(Tabulka!E$2,Přehled_body!$E$1:$ED$1,0)),)))</f>
        <v>0</v>
      </c>
      <c r="F76" s="111">
        <f>IF(IFERROR(INDEX(Přehled_body!$E$3:$ED$130,MATCH(Tabulka!$AI76,Přehled_body!$A$3:$A$130,0),MATCH(Tabulka!F$2,Přehled_body!$E$1:$ED$1,0)),)="",,IF(IFERROR(INDEX(Přehled_body!$E$3:$ED$130,MATCH(Tabulka!$AI76,Přehled_body!$A$3:$A$130,0),MATCH(Tabulka!F$2,Přehled_body!$E$1:$ED$1,0)),)=0,0.00000000001,IFERROR(INDEX(Přehled_body!$E$3:$ED$130,MATCH(Tabulka!$AI76,Přehled_body!$A$3:$A$130,0),MATCH(Tabulka!F$2,Přehled_body!$E$1:$ED$1,0)),)))</f>
        <v>0</v>
      </c>
      <c r="G76" s="111">
        <f>IF(IFERROR(INDEX(Přehled_body!$E$3:$ED$130,MATCH(Tabulka!$AI76,Přehled_body!$A$3:$A$130,0),MATCH(Tabulka!G$2,Přehled_body!$E$1:$ED$1,0)),)="",,IF(IFERROR(INDEX(Přehled_body!$E$3:$ED$130,MATCH(Tabulka!$AI76,Přehled_body!$A$3:$A$130,0),MATCH(Tabulka!G$2,Přehled_body!$E$1:$ED$1,0)),)=0,0.00000000001,IFERROR(INDEX(Přehled_body!$E$3:$ED$130,MATCH(Tabulka!$AI76,Přehled_body!$A$3:$A$130,0),MATCH(Tabulka!G$2,Přehled_body!$E$1:$ED$1,0)),)))</f>
        <v>0</v>
      </c>
      <c r="H76" s="111">
        <f>IF(IFERROR(INDEX(Přehled_body!$E$3:$ED$130,MATCH(Tabulka!$AI76,Přehled_body!$A$3:$A$130,0),MATCH(Tabulka!H$2,Přehled_body!$E$1:$ED$1,0)),)="",,IF(IFERROR(INDEX(Přehled_body!$E$3:$ED$130,MATCH(Tabulka!$AI76,Přehled_body!$A$3:$A$130,0),MATCH(Tabulka!H$2,Přehled_body!$E$1:$ED$1,0)),)=0,0.00000000001,IFERROR(INDEX(Přehled_body!$E$3:$ED$130,MATCH(Tabulka!$AI76,Přehled_body!$A$3:$A$130,0),MATCH(Tabulka!H$2,Přehled_body!$E$1:$ED$1,0)),)))</f>
        <v>0</v>
      </c>
      <c r="I76" s="111">
        <f>IF(IFERROR(INDEX(Přehled_body!$E$3:$ED$130,MATCH(Tabulka!$AI76,Přehled_body!$A$3:$A$130,0),MATCH(Tabulka!I$2,Přehled_body!$E$1:$ED$1,0)),)="",,IF(IFERROR(INDEX(Přehled_body!$E$3:$ED$130,MATCH(Tabulka!$AI76,Přehled_body!$A$3:$A$130,0),MATCH(Tabulka!I$2,Přehled_body!$E$1:$ED$1,0)),)=0,0.00000000001,IFERROR(INDEX(Přehled_body!$E$3:$ED$130,MATCH(Tabulka!$AI76,Přehled_body!$A$3:$A$130,0),MATCH(Tabulka!I$2,Přehled_body!$E$1:$ED$1,0)),)))</f>
        <v>0</v>
      </c>
      <c r="J76" s="111">
        <f>IF(IFERROR(INDEX(Přehled_body!$E$3:$ED$130,MATCH(Tabulka!$AI76,Přehled_body!$A$3:$A$130,0),MATCH(Tabulka!J$2,Přehled_body!$E$1:$ED$1,0)),)="",,IF(IFERROR(INDEX(Přehled_body!$E$3:$ED$130,MATCH(Tabulka!$AI76,Přehled_body!$A$3:$A$130,0),MATCH(Tabulka!J$2,Přehled_body!$E$1:$ED$1,0)),)=0,0.00000000001,IFERROR(INDEX(Přehled_body!$E$3:$ED$130,MATCH(Tabulka!$AI76,Přehled_body!$A$3:$A$130,0),MATCH(Tabulka!J$2,Přehled_body!$E$1:$ED$1,0)),)))</f>
        <v>0</v>
      </c>
      <c r="K76" s="111">
        <f>IF(IFERROR(INDEX(Přehled_body!$E$3:$ED$130,MATCH(Tabulka!$AI76,Přehled_body!$A$3:$A$130,0),MATCH(Tabulka!K$2,Přehled_body!$E$1:$ED$1,0)),)="",,IF(IFERROR(INDEX(Přehled_body!$E$3:$ED$130,MATCH(Tabulka!$AI76,Přehled_body!$A$3:$A$130,0),MATCH(Tabulka!K$2,Přehled_body!$E$1:$ED$1,0)),)=0,0.00000000001,IFERROR(INDEX(Přehled_body!$E$3:$ED$130,MATCH(Tabulka!$AI76,Přehled_body!$A$3:$A$130,0),MATCH(Tabulka!K$2,Přehled_body!$E$1:$ED$1,0)),)))</f>
        <v>0</v>
      </c>
      <c r="L76" s="111">
        <f>IF(IFERROR(INDEX(Přehled_body!$E$3:$ED$130,MATCH(Tabulka!$AI76,Přehled_body!$A$3:$A$130,0),MATCH(Tabulka!L$2,Přehled_body!$E$1:$ED$1,0)),)="",,IF(IFERROR(INDEX(Přehled_body!$E$3:$ED$130,MATCH(Tabulka!$AI76,Přehled_body!$A$3:$A$130,0),MATCH(Tabulka!L$2,Přehled_body!$E$1:$ED$1,0)),)=0,0.00000000001,IFERROR(INDEX(Přehled_body!$E$3:$ED$130,MATCH(Tabulka!$AI76,Přehled_body!$A$3:$A$130,0),MATCH(Tabulka!L$2,Přehled_body!$E$1:$ED$1,0)),)))</f>
        <v>0</v>
      </c>
      <c r="M76" s="111">
        <f>IF(IFERROR(INDEX(Přehled_body!$E$3:$ED$130,MATCH(Tabulka!$AI76,Přehled_body!$A$3:$A$130,0),MATCH(Tabulka!M$2,Přehled_body!$E$1:$ED$1,0)),)="",,IF(IFERROR(INDEX(Přehled_body!$E$3:$ED$130,MATCH(Tabulka!$AI76,Přehled_body!$A$3:$A$130,0),MATCH(Tabulka!M$2,Přehled_body!$E$1:$ED$1,0)),)=0,0.00000000001,IFERROR(INDEX(Přehled_body!$E$3:$ED$130,MATCH(Tabulka!$AI76,Přehled_body!$A$3:$A$130,0),MATCH(Tabulka!M$2,Přehled_body!$E$1:$ED$1,0)),)))</f>
        <v>0</v>
      </c>
      <c r="N76" s="111">
        <f>IF(IFERROR(INDEX(Přehled_body!$E$3:$ED$130,MATCH(Tabulka!$AI76,Přehled_body!$A$3:$A$130,0),MATCH(Tabulka!N$2,Přehled_body!$E$1:$ED$1,0)),)="",,IF(IFERROR(INDEX(Přehled_body!$E$3:$ED$130,MATCH(Tabulka!$AI76,Přehled_body!$A$3:$A$130,0),MATCH(Tabulka!N$2,Přehled_body!$E$1:$ED$1,0)),)=0,0.00000000001,IFERROR(INDEX(Přehled_body!$E$3:$ED$130,MATCH(Tabulka!$AI76,Přehled_body!$A$3:$A$130,0),MATCH(Tabulka!N$2,Přehled_body!$E$1:$ED$1,0)),)))</f>
        <v>0</v>
      </c>
      <c r="O76" s="111">
        <f>IF(IFERROR(INDEX(Přehled_body!$E$3:$ED$130,MATCH(Tabulka!$AI76,Přehled_body!$A$3:$A$130,0),MATCH(Tabulka!O$2,Přehled_body!$E$1:$ED$1,0)),)="",,IF(IFERROR(INDEX(Přehled_body!$E$3:$ED$130,MATCH(Tabulka!$AI76,Přehled_body!$A$3:$A$130,0),MATCH(Tabulka!O$2,Přehled_body!$E$1:$ED$1,0)),)=0,0.00000000001,IFERROR(INDEX(Přehled_body!$E$3:$ED$130,MATCH(Tabulka!$AI76,Přehled_body!$A$3:$A$130,0),MATCH(Tabulka!O$2,Přehled_body!$E$1:$ED$1,0)),)))</f>
        <v>0</v>
      </c>
      <c r="P76" s="111">
        <f>IF(IFERROR(INDEX(Přehled_body!$E$3:$ED$130,MATCH(Tabulka!$AI76,Přehled_body!$A$3:$A$130,0),MATCH(Tabulka!P$2,Přehled_body!$E$1:$ED$1,0)),)="",,IF(IFERROR(INDEX(Přehled_body!$E$3:$ED$130,MATCH(Tabulka!$AI76,Přehled_body!$A$3:$A$130,0),MATCH(Tabulka!P$2,Přehled_body!$E$1:$ED$1,0)),)=0,0.00000000001,IFERROR(INDEX(Přehled_body!$E$3:$ED$130,MATCH(Tabulka!$AI76,Přehled_body!$A$3:$A$130,0),MATCH(Tabulka!P$2,Přehled_body!$E$1:$ED$1,0)),)))</f>
        <v>0</v>
      </c>
      <c r="Q76" s="111">
        <f>IF(IFERROR(INDEX(Přehled_body!$E$3:$ED$130,MATCH(Tabulka!$AI76,Přehled_body!$A$3:$A$130,0),MATCH(Tabulka!Q$2,Přehled_body!$E$1:$ED$1,0)),)="",,IF(IFERROR(INDEX(Přehled_body!$E$3:$ED$130,MATCH(Tabulka!$AI76,Přehled_body!$A$3:$A$130,0),MATCH(Tabulka!Q$2,Přehled_body!$E$1:$ED$1,0)),)=0,0.00000000001,IFERROR(INDEX(Přehled_body!$E$3:$ED$130,MATCH(Tabulka!$AI76,Přehled_body!$A$3:$A$130,0),MATCH(Tabulka!Q$2,Přehled_body!$E$1:$ED$1,0)),)))</f>
        <v>0</v>
      </c>
      <c r="R76" s="111">
        <f>IF(IFERROR(INDEX(Přehled_body!$E$3:$ED$130,MATCH(Tabulka!$AI76,Přehled_body!$A$3:$A$130,0),MATCH(Tabulka!R$2,Přehled_body!$E$1:$ED$1,0)),)="",,IF(IFERROR(INDEX(Přehled_body!$E$3:$ED$130,MATCH(Tabulka!$AI76,Přehled_body!$A$3:$A$130,0),MATCH(Tabulka!R$2,Přehled_body!$E$1:$ED$1,0)),)=0,0.00000000001,IFERROR(INDEX(Přehled_body!$E$3:$ED$130,MATCH(Tabulka!$AI76,Přehled_body!$A$3:$A$130,0),MATCH(Tabulka!R$2,Přehled_body!$E$1:$ED$1,0)),)))</f>
        <v>0</v>
      </c>
      <c r="S76" s="111">
        <f>IF(IFERROR(INDEX(Přehled_body!$E$3:$ED$130,MATCH(Tabulka!$AI76,Přehled_body!$A$3:$A$130,0),MATCH(Tabulka!S$2,Přehled_body!$E$1:$ED$1,0)),)="",,IF(IFERROR(INDEX(Přehled_body!$E$3:$ED$130,MATCH(Tabulka!$AI76,Přehled_body!$A$3:$A$130,0),MATCH(Tabulka!S$2,Přehled_body!$E$1:$ED$1,0)),)=0,0.00000000001,IFERROR(INDEX(Přehled_body!$E$3:$ED$130,MATCH(Tabulka!$AI76,Přehled_body!$A$3:$A$130,0),MATCH(Tabulka!S$2,Přehled_body!$E$1:$ED$1,0)),)))</f>
        <v>0</v>
      </c>
      <c r="T76" s="111">
        <f>IF(IFERROR(INDEX(Přehled_body!$E$3:$ED$130,MATCH(Tabulka!$AI76,Přehled_body!$A$3:$A$130,0),MATCH(Tabulka!T$2,Přehled_body!$E$1:$ED$1,0)),)="",,IF(IFERROR(INDEX(Přehled_body!$E$3:$ED$130,MATCH(Tabulka!$AI76,Přehled_body!$A$3:$A$130,0),MATCH(Tabulka!T$2,Přehled_body!$E$1:$ED$1,0)),)=0,0.00000000001,IFERROR(INDEX(Přehled_body!$E$3:$ED$130,MATCH(Tabulka!$AI76,Přehled_body!$A$3:$A$130,0),MATCH(Tabulka!T$2,Přehled_body!$E$1:$ED$1,0)),)))</f>
        <v>0</v>
      </c>
      <c r="U76" s="111">
        <f>IF(IFERROR(INDEX(Přehled_body!$E$3:$ED$130,MATCH(Tabulka!$AI76,Přehled_body!$A$3:$A$130,0),MATCH(Tabulka!U$2,Přehled_body!$E$1:$ED$1,0)),)="",,IF(IFERROR(INDEX(Přehled_body!$E$3:$ED$130,MATCH(Tabulka!$AI76,Přehled_body!$A$3:$A$130,0),MATCH(Tabulka!U$2,Přehled_body!$E$1:$ED$1,0)),)=0,0.00000000001,IFERROR(INDEX(Přehled_body!$E$3:$ED$130,MATCH(Tabulka!$AI76,Přehled_body!$A$3:$A$130,0),MATCH(Tabulka!U$2,Přehled_body!$E$1:$ED$1,0)),)))</f>
        <v>0</v>
      </c>
      <c r="V76" s="111">
        <f>IF(IFERROR(INDEX(Přehled_body!$E$3:$ED$130,MATCH(Tabulka!$AI76,Přehled_body!$A$3:$A$130,0),MATCH(Tabulka!V$2,Přehled_body!$E$1:$ED$1,0)),)="",,IF(IFERROR(INDEX(Přehled_body!$E$3:$ED$130,MATCH(Tabulka!$AI76,Přehled_body!$A$3:$A$130,0),MATCH(Tabulka!V$2,Přehled_body!$E$1:$ED$1,0)),)=0,0.00000000001,IFERROR(INDEX(Přehled_body!$E$3:$ED$130,MATCH(Tabulka!$AI76,Přehled_body!$A$3:$A$130,0),MATCH(Tabulka!V$2,Přehled_body!$E$1:$ED$1,0)),)))</f>
        <v>0</v>
      </c>
      <c r="W76" s="111">
        <f>IF(IFERROR(INDEX(Přehled_body!$E$3:$ED$130,MATCH(Tabulka!$AI76,Přehled_body!$A$3:$A$130,0),MATCH(Tabulka!W$2,Přehled_body!$E$1:$ED$1,0)),)="",,IF(IFERROR(INDEX(Přehled_body!$E$3:$ED$130,MATCH(Tabulka!$AI76,Přehled_body!$A$3:$A$130,0),MATCH(Tabulka!W$2,Přehled_body!$E$1:$ED$1,0)),)=0,0.00000000001,IFERROR(INDEX(Přehled_body!$E$3:$ED$130,MATCH(Tabulka!$AI76,Přehled_body!$A$3:$A$130,0),MATCH(Tabulka!W$2,Přehled_body!$E$1:$ED$1,0)),)))</f>
        <v>0</v>
      </c>
      <c r="X76" s="111">
        <f>IF(IFERROR(INDEX(Přehled_body!$E$3:$ED$130,MATCH(Tabulka!$AI76,Přehled_body!$A$3:$A$130,0),MATCH(Tabulka!X$2,Přehled_body!$E$1:$ED$1,0)),)="",,IF(IFERROR(INDEX(Přehled_body!$E$3:$ED$130,MATCH(Tabulka!$AI76,Přehled_body!$A$3:$A$130,0),MATCH(Tabulka!X$2,Přehled_body!$E$1:$ED$1,0)),)=0,0.00000000001,IFERROR(INDEX(Přehled_body!$E$3:$ED$130,MATCH(Tabulka!$AI76,Přehled_body!$A$3:$A$130,0),MATCH(Tabulka!X$2,Přehled_body!$E$1:$ED$1,0)),)))</f>
        <v>0</v>
      </c>
      <c r="Y76" s="111">
        <f>IF(IFERROR(INDEX(Přehled_body!$E$3:$ED$130,MATCH(Tabulka!$AI76,Přehled_body!$A$3:$A$130,0),MATCH(Tabulka!Y$2,Přehled_body!$E$1:$ED$1,0)),)="",,IF(IFERROR(INDEX(Přehled_body!$E$3:$ED$130,MATCH(Tabulka!$AI76,Přehled_body!$A$3:$A$130,0),MATCH(Tabulka!Y$2,Přehled_body!$E$1:$ED$1,0)),)=0,0.00000000001,IFERROR(INDEX(Přehled_body!$E$3:$ED$130,MATCH(Tabulka!$AI76,Přehled_body!$A$3:$A$130,0),MATCH(Tabulka!Y$2,Přehled_body!$E$1:$ED$1,0)),)))</f>
        <v>0</v>
      </c>
      <c r="Z76" s="111">
        <f>IF(IFERROR(INDEX(Přehled_body!$E$3:$ED$130,MATCH(Tabulka!$AI76,Přehled_body!$A$3:$A$130,0),MATCH(Tabulka!Z$2,Přehled_body!$E$1:$ED$1,0)),)="",,IF(IFERROR(INDEX(Přehled_body!$E$3:$ED$130,MATCH(Tabulka!$AI76,Přehled_body!$A$3:$A$130,0),MATCH(Tabulka!Z$2,Přehled_body!$E$1:$ED$1,0)),)=0,0.00000000001,IFERROR(INDEX(Přehled_body!$E$3:$ED$130,MATCH(Tabulka!$AI76,Přehled_body!$A$3:$A$130,0),MATCH(Tabulka!Z$2,Přehled_body!$E$1:$ED$1,0)),)))</f>
        <v>0</v>
      </c>
      <c r="AA76" s="111">
        <f>IF(IFERROR(INDEX(Přehled_body!$E$3:$ED$130,MATCH(Tabulka!$AI76,Přehled_body!$A$3:$A$130,0),MATCH(Tabulka!AA$2,Přehled_body!$E$1:$ED$1,0)),)="",,IF(IFERROR(INDEX(Přehled_body!$E$3:$ED$130,MATCH(Tabulka!$AI76,Přehled_body!$A$3:$A$130,0),MATCH(Tabulka!AA$2,Přehled_body!$E$1:$ED$1,0)),)=0,0.00000000001,IFERROR(INDEX(Přehled_body!$E$3:$ED$130,MATCH(Tabulka!$AI76,Přehled_body!$A$3:$A$130,0),MATCH(Tabulka!AA$2,Přehled_body!$E$1:$ED$1,0)),)))</f>
        <v>0</v>
      </c>
      <c r="AB76" s="111">
        <f>IF(IFERROR(INDEX(Přehled_body!$E$3:$ED$130,MATCH(Tabulka!$AI76,Přehled_body!$A$3:$A$130,0),MATCH(Tabulka!AB$2,Přehled_body!$E$1:$ED$1,0)),)="",,IF(IFERROR(INDEX(Přehled_body!$E$3:$ED$130,MATCH(Tabulka!$AI76,Přehled_body!$A$3:$A$130,0),MATCH(Tabulka!AB$2,Přehled_body!$E$1:$ED$1,0)),)=0,0.00000000001,IFERROR(INDEX(Přehled_body!$E$3:$ED$130,MATCH(Tabulka!$AI76,Přehled_body!$A$3:$A$130,0),MATCH(Tabulka!AB$2,Přehled_body!$E$1:$ED$1,0)),)))</f>
        <v>0</v>
      </c>
      <c r="AC76" s="111">
        <f>IF(IFERROR(INDEX(Přehled_body!$E$3:$ED$130,MATCH(Tabulka!$AI76,Přehled_body!$A$3:$A$130,0),MATCH(Tabulka!AC$2,Přehled_body!$E$1:$ED$1,0)),)="",,IF(IFERROR(INDEX(Přehled_body!$E$3:$ED$130,MATCH(Tabulka!$AI76,Přehled_body!$A$3:$A$130,0),MATCH(Tabulka!AC$2,Přehled_body!$E$1:$ED$1,0)),)=0,0.00000000001,IFERROR(INDEX(Přehled_body!$E$3:$ED$130,MATCH(Tabulka!$AI76,Přehled_body!$A$3:$A$130,0),MATCH(Tabulka!AC$2,Přehled_body!$E$1:$ED$1,0)),)))</f>
        <v>0</v>
      </c>
      <c r="AD76" s="111">
        <f>IF(IFERROR(INDEX(Přehled_body!$E$3:$ED$130,MATCH(Tabulka!$AI76,Přehled_body!$A$3:$A$130,0),MATCH(Tabulka!AD$2,Přehled_body!$E$1:$ED$1,0)),)="",,IF(IFERROR(INDEX(Přehled_body!$E$3:$ED$130,MATCH(Tabulka!$AI76,Přehled_body!$A$3:$A$130,0),MATCH(Tabulka!AD$2,Přehled_body!$E$1:$ED$1,0)),)=0,0.00000000001,IFERROR(INDEX(Přehled_body!$E$3:$ED$130,MATCH(Tabulka!$AI76,Přehled_body!$A$3:$A$130,0),MATCH(Tabulka!AD$2,Přehled_body!$E$1:$ED$1,0)),)))</f>
        <v>0</v>
      </c>
      <c r="AE76" s="74">
        <f>IF(SUM($D$74:$AD$78)&lt;1,-90000,SUM(D76:AD76))</f>
        <v>-90000</v>
      </c>
      <c r="AF76" s="72"/>
      <c r="AG76" s="8"/>
      <c r="AI76" t="str">
        <f>CONCATENATE($B$75," ",$B$76,C76)</f>
        <v>Náhrad. 2Placeno panáků</v>
      </c>
    </row>
    <row r="77" spans="1:35" ht="13.8" hidden="1">
      <c r="A77" s="64"/>
      <c r="B77" s="95"/>
      <c r="C77" s="73" t="s">
        <v>25</v>
      </c>
      <c r="D77" s="111">
        <f>IF(IFERROR(INDEX(Přehled_body!$E$3:$ED$130,MATCH(Tabulka!$AI77,Přehled_body!$A$3:$A$130,0),MATCH(Tabulka!D$2,Přehled_body!$E$1:$ED$1,0)),)="",,IF(IFERROR(INDEX(Přehled_body!$E$3:$ED$130,MATCH(Tabulka!$AI77,Přehled_body!$A$3:$A$130,0),MATCH(Tabulka!D$2,Přehled_body!$E$1:$ED$1,0)),)=0,0.00000000001,IFERROR(INDEX(Přehled_body!$E$3:$ED$130,MATCH(Tabulka!$AI77,Přehled_body!$A$3:$A$130,0),MATCH(Tabulka!D$2,Přehled_body!$E$1:$ED$1,0)),)))</f>
        <v>0</v>
      </c>
      <c r="E77" s="111">
        <f>IF(IFERROR(INDEX(Přehled_body!$E$3:$ED$130,MATCH(Tabulka!$AI77,Přehled_body!$A$3:$A$130,0),MATCH(Tabulka!E$2,Přehled_body!$E$1:$ED$1,0)),)="",,IF(IFERROR(INDEX(Přehled_body!$E$3:$ED$130,MATCH(Tabulka!$AI77,Přehled_body!$A$3:$A$130,0),MATCH(Tabulka!E$2,Přehled_body!$E$1:$ED$1,0)),)=0,0.00000000001,IFERROR(INDEX(Přehled_body!$E$3:$ED$130,MATCH(Tabulka!$AI77,Přehled_body!$A$3:$A$130,0),MATCH(Tabulka!E$2,Přehled_body!$E$1:$ED$1,0)),)))</f>
        <v>0</v>
      </c>
      <c r="F77" s="111">
        <f>IF(IFERROR(INDEX(Přehled_body!$E$3:$ED$130,MATCH(Tabulka!$AI77,Přehled_body!$A$3:$A$130,0),MATCH(Tabulka!F$2,Přehled_body!$E$1:$ED$1,0)),)="",,IF(IFERROR(INDEX(Přehled_body!$E$3:$ED$130,MATCH(Tabulka!$AI77,Přehled_body!$A$3:$A$130,0),MATCH(Tabulka!F$2,Přehled_body!$E$1:$ED$1,0)),)=0,0.00000000001,IFERROR(INDEX(Přehled_body!$E$3:$ED$130,MATCH(Tabulka!$AI77,Přehled_body!$A$3:$A$130,0),MATCH(Tabulka!F$2,Přehled_body!$E$1:$ED$1,0)),)))</f>
        <v>0</v>
      </c>
      <c r="G77" s="111">
        <f>IF(IFERROR(INDEX(Přehled_body!$E$3:$ED$130,MATCH(Tabulka!$AI77,Přehled_body!$A$3:$A$130,0),MATCH(Tabulka!G$2,Přehled_body!$E$1:$ED$1,0)),)="",,IF(IFERROR(INDEX(Přehled_body!$E$3:$ED$130,MATCH(Tabulka!$AI77,Přehled_body!$A$3:$A$130,0),MATCH(Tabulka!G$2,Přehled_body!$E$1:$ED$1,0)),)=0,0.00000000001,IFERROR(INDEX(Přehled_body!$E$3:$ED$130,MATCH(Tabulka!$AI77,Přehled_body!$A$3:$A$130,0),MATCH(Tabulka!G$2,Přehled_body!$E$1:$ED$1,0)),)))</f>
        <v>0</v>
      </c>
      <c r="H77" s="111">
        <f>IF(IFERROR(INDEX(Přehled_body!$E$3:$ED$130,MATCH(Tabulka!$AI77,Přehled_body!$A$3:$A$130,0),MATCH(Tabulka!H$2,Přehled_body!$E$1:$ED$1,0)),)="",,IF(IFERROR(INDEX(Přehled_body!$E$3:$ED$130,MATCH(Tabulka!$AI77,Přehled_body!$A$3:$A$130,0),MATCH(Tabulka!H$2,Přehled_body!$E$1:$ED$1,0)),)=0,0.00000000001,IFERROR(INDEX(Přehled_body!$E$3:$ED$130,MATCH(Tabulka!$AI77,Přehled_body!$A$3:$A$130,0),MATCH(Tabulka!H$2,Přehled_body!$E$1:$ED$1,0)),)))</f>
        <v>0</v>
      </c>
      <c r="I77" s="111">
        <f>IF(IFERROR(INDEX(Přehled_body!$E$3:$ED$130,MATCH(Tabulka!$AI77,Přehled_body!$A$3:$A$130,0),MATCH(Tabulka!I$2,Přehled_body!$E$1:$ED$1,0)),)="",,IF(IFERROR(INDEX(Přehled_body!$E$3:$ED$130,MATCH(Tabulka!$AI77,Přehled_body!$A$3:$A$130,0),MATCH(Tabulka!I$2,Přehled_body!$E$1:$ED$1,0)),)=0,0.00000000001,IFERROR(INDEX(Přehled_body!$E$3:$ED$130,MATCH(Tabulka!$AI77,Přehled_body!$A$3:$A$130,0),MATCH(Tabulka!I$2,Přehled_body!$E$1:$ED$1,0)),)))</f>
        <v>0</v>
      </c>
      <c r="J77" s="111">
        <f>IF(IFERROR(INDEX(Přehled_body!$E$3:$ED$130,MATCH(Tabulka!$AI77,Přehled_body!$A$3:$A$130,0),MATCH(Tabulka!J$2,Přehled_body!$E$1:$ED$1,0)),)="",,IF(IFERROR(INDEX(Přehled_body!$E$3:$ED$130,MATCH(Tabulka!$AI77,Přehled_body!$A$3:$A$130,0),MATCH(Tabulka!J$2,Přehled_body!$E$1:$ED$1,0)),)=0,0.00000000001,IFERROR(INDEX(Přehled_body!$E$3:$ED$130,MATCH(Tabulka!$AI77,Přehled_body!$A$3:$A$130,0),MATCH(Tabulka!J$2,Přehled_body!$E$1:$ED$1,0)),)))</f>
        <v>0</v>
      </c>
      <c r="K77" s="111">
        <f>IF(IFERROR(INDEX(Přehled_body!$E$3:$ED$130,MATCH(Tabulka!$AI77,Přehled_body!$A$3:$A$130,0),MATCH(Tabulka!K$2,Přehled_body!$E$1:$ED$1,0)),)="",,IF(IFERROR(INDEX(Přehled_body!$E$3:$ED$130,MATCH(Tabulka!$AI77,Přehled_body!$A$3:$A$130,0),MATCH(Tabulka!K$2,Přehled_body!$E$1:$ED$1,0)),)=0,0.00000000001,IFERROR(INDEX(Přehled_body!$E$3:$ED$130,MATCH(Tabulka!$AI77,Přehled_body!$A$3:$A$130,0),MATCH(Tabulka!K$2,Přehled_body!$E$1:$ED$1,0)),)))</f>
        <v>0</v>
      </c>
      <c r="L77" s="111">
        <f>IF(IFERROR(INDEX(Přehled_body!$E$3:$ED$130,MATCH(Tabulka!$AI77,Přehled_body!$A$3:$A$130,0),MATCH(Tabulka!L$2,Přehled_body!$E$1:$ED$1,0)),)="",,IF(IFERROR(INDEX(Přehled_body!$E$3:$ED$130,MATCH(Tabulka!$AI77,Přehled_body!$A$3:$A$130,0),MATCH(Tabulka!L$2,Přehled_body!$E$1:$ED$1,0)),)=0,0.00000000001,IFERROR(INDEX(Přehled_body!$E$3:$ED$130,MATCH(Tabulka!$AI77,Přehled_body!$A$3:$A$130,0),MATCH(Tabulka!L$2,Přehled_body!$E$1:$ED$1,0)),)))</f>
        <v>0</v>
      </c>
      <c r="M77" s="111">
        <f>IF(IFERROR(INDEX(Přehled_body!$E$3:$ED$130,MATCH(Tabulka!$AI77,Přehled_body!$A$3:$A$130,0),MATCH(Tabulka!M$2,Přehled_body!$E$1:$ED$1,0)),)="",,IF(IFERROR(INDEX(Přehled_body!$E$3:$ED$130,MATCH(Tabulka!$AI77,Přehled_body!$A$3:$A$130,0),MATCH(Tabulka!M$2,Přehled_body!$E$1:$ED$1,0)),)=0,0.00000000001,IFERROR(INDEX(Přehled_body!$E$3:$ED$130,MATCH(Tabulka!$AI77,Přehled_body!$A$3:$A$130,0),MATCH(Tabulka!M$2,Přehled_body!$E$1:$ED$1,0)),)))</f>
        <v>0</v>
      </c>
      <c r="N77" s="111">
        <f>IF(IFERROR(INDEX(Přehled_body!$E$3:$ED$130,MATCH(Tabulka!$AI77,Přehled_body!$A$3:$A$130,0),MATCH(Tabulka!N$2,Přehled_body!$E$1:$ED$1,0)),)="",,IF(IFERROR(INDEX(Přehled_body!$E$3:$ED$130,MATCH(Tabulka!$AI77,Přehled_body!$A$3:$A$130,0),MATCH(Tabulka!N$2,Přehled_body!$E$1:$ED$1,0)),)=0,0.00000000001,IFERROR(INDEX(Přehled_body!$E$3:$ED$130,MATCH(Tabulka!$AI77,Přehled_body!$A$3:$A$130,0),MATCH(Tabulka!N$2,Přehled_body!$E$1:$ED$1,0)),)))</f>
        <v>0</v>
      </c>
      <c r="O77" s="111">
        <f>IF(IFERROR(INDEX(Přehled_body!$E$3:$ED$130,MATCH(Tabulka!$AI77,Přehled_body!$A$3:$A$130,0),MATCH(Tabulka!O$2,Přehled_body!$E$1:$ED$1,0)),)="",,IF(IFERROR(INDEX(Přehled_body!$E$3:$ED$130,MATCH(Tabulka!$AI77,Přehled_body!$A$3:$A$130,0),MATCH(Tabulka!O$2,Přehled_body!$E$1:$ED$1,0)),)=0,0.00000000001,IFERROR(INDEX(Přehled_body!$E$3:$ED$130,MATCH(Tabulka!$AI77,Přehled_body!$A$3:$A$130,0),MATCH(Tabulka!O$2,Přehled_body!$E$1:$ED$1,0)),)))</f>
        <v>0</v>
      </c>
      <c r="P77" s="111">
        <f>IF(IFERROR(INDEX(Přehled_body!$E$3:$ED$130,MATCH(Tabulka!$AI77,Přehled_body!$A$3:$A$130,0),MATCH(Tabulka!P$2,Přehled_body!$E$1:$ED$1,0)),)="",,IF(IFERROR(INDEX(Přehled_body!$E$3:$ED$130,MATCH(Tabulka!$AI77,Přehled_body!$A$3:$A$130,0),MATCH(Tabulka!P$2,Přehled_body!$E$1:$ED$1,0)),)=0,0.00000000001,IFERROR(INDEX(Přehled_body!$E$3:$ED$130,MATCH(Tabulka!$AI77,Přehled_body!$A$3:$A$130,0),MATCH(Tabulka!P$2,Přehled_body!$E$1:$ED$1,0)),)))</f>
        <v>0</v>
      </c>
      <c r="Q77" s="111">
        <f>IF(IFERROR(INDEX(Přehled_body!$E$3:$ED$130,MATCH(Tabulka!$AI77,Přehled_body!$A$3:$A$130,0),MATCH(Tabulka!Q$2,Přehled_body!$E$1:$ED$1,0)),)="",,IF(IFERROR(INDEX(Přehled_body!$E$3:$ED$130,MATCH(Tabulka!$AI77,Přehled_body!$A$3:$A$130,0),MATCH(Tabulka!Q$2,Přehled_body!$E$1:$ED$1,0)),)=0,0.00000000001,IFERROR(INDEX(Přehled_body!$E$3:$ED$130,MATCH(Tabulka!$AI77,Přehled_body!$A$3:$A$130,0),MATCH(Tabulka!Q$2,Přehled_body!$E$1:$ED$1,0)),)))</f>
        <v>0</v>
      </c>
      <c r="R77" s="111">
        <f>IF(IFERROR(INDEX(Přehled_body!$E$3:$ED$130,MATCH(Tabulka!$AI77,Přehled_body!$A$3:$A$130,0),MATCH(Tabulka!R$2,Přehled_body!$E$1:$ED$1,0)),)="",,IF(IFERROR(INDEX(Přehled_body!$E$3:$ED$130,MATCH(Tabulka!$AI77,Přehled_body!$A$3:$A$130,0),MATCH(Tabulka!R$2,Přehled_body!$E$1:$ED$1,0)),)=0,0.00000000001,IFERROR(INDEX(Přehled_body!$E$3:$ED$130,MATCH(Tabulka!$AI77,Přehled_body!$A$3:$A$130,0),MATCH(Tabulka!R$2,Přehled_body!$E$1:$ED$1,0)),)))</f>
        <v>0</v>
      </c>
      <c r="S77" s="111">
        <f>IF(IFERROR(INDEX(Přehled_body!$E$3:$ED$130,MATCH(Tabulka!$AI77,Přehled_body!$A$3:$A$130,0),MATCH(Tabulka!S$2,Přehled_body!$E$1:$ED$1,0)),)="",,IF(IFERROR(INDEX(Přehled_body!$E$3:$ED$130,MATCH(Tabulka!$AI77,Přehled_body!$A$3:$A$130,0),MATCH(Tabulka!S$2,Přehled_body!$E$1:$ED$1,0)),)=0,0.00000000001,IFERROR(INDEX(Přehled_body!$E$3:$ED$130,MATCH(Tabulka!$AI77,Přehled_body!$A$3:$A$130,0),MATCH(Tabulka!S$2,Přehled_body!$E$1:$ED$1,0)),)))</f>
        <v>0</v>
      </c>
      <c r="T77" s="111">
        <f>IF(IFERROR(INDEX(Přehled_body!$E$3:$ED$130,MATCH(Tabulka!$AI77,Přehled_body!$A$3:$A$130,0),MATCH(Tabulka!T$2,Přehled_body!$E$1:$ED$1,0)),)="",,IF(IFERROR(INDEX(Přehled_body!$E$3:$ED$130,MATCH(Tabulka!$AI77,Přehled_body!$A$3:$A$130,0),MATCH(Tabulka!T$2,Přehled_body!$E$1:$ED$1,0)),)=0,0.00000000001,IFERROR(INDEX(Přehled_body!$E$3:$ED$130,MATCH(Tabulka!$AI77,Přehled_body!$A$3:$A$130,0),MATCH(Tabulka!T$2,Přehled_body!$E$1:$ED$1,0)),)))</f>
        <v>0</v>
      </c>
      <c r="U77" s="111">
        <f>IF(IFERROR(INDEX(Přehled_body!$E$3:$ED$130,MATCH(Tabulka!$AI77,Přehled_body!$A$3:$A$130,0),MATCH(Tabulka!U$2,Přehled_body!$E$1:$ED$1,0)),)="",,IF(IFERROR(INDEX(Přehled_body!$E$3:$ED$130,MATCH(Tabulka!$AI77,Přehled_body!$A$3:$A$130,0),MATCH(Tabulka!U$2,Přehled_body!$E$1:$ED$1,0)),)=0,0.00000000001,IFERROR(INDEX(Přehled_body!$E$3:$ED$130,MATCH(Tabulka!$AI77,Přehled_body!$A$3:$A$130,0),MATCH(Tabulka!U$2,Přehled_body!$E$1:$ED$1,0)),)))</f>
        <v>0</v>
      </c>
      <c r="V77" s="111">
        <f>IF(IFERROR(INDEX(Přehled_body!$E$3:$ED$130,MATCH(Tabulka!$AI77,Přehled_body!$A$3:$A$130,0),MATCH(Tabulka!V$2,Přehled_body!$E$1:$ED$1,0)),)="",,IF(IFERROR(INDEX(Přehled_body!$E$3:$ED$130,MATCH(Tabulka!$AI77,Přehled_body!$A$3:$A$130,0),MATCH(Tabulka!V$2,Přehled_body!$E$1:$ED$1,0)),)=0,0.00000000001,IFERROR(INDEX(Přehled_body!$E$3:$ED$130,MATCH(Tabulka!$AI77,Přehled_body!$A$3:$A$130,0),MATCH(Tabulka!V$2,Přehled_body!$E$1:$ED$1,0)),)))</f>
        <v>0</v>
      </c>
      <c r="W77" s="111">
        <f>IF(IFERROR(INDEX(Přehled_body!$E$3:$ED$130,MATCH(Tabulka!$AI77,Přehled_body!$A$3:$A$130,0),MATCH(Tabulka!W$2,Přehled_body!$E$1:$ED$1,0)),)="",,IF(IFERROR(INDEX(Přehled_body!$E$3:$ED$130,MATCH(Tabulka!$AI77,Přehled_body!$A$3:$A$130,0),MATCH(Tabulka!W$2,Přehled_body!$E$1:$ED$1,0)),)=0,0.00000000001,IFERROR(INDEX(Přehled_body!$E$3:$ED$130,MATCH(Tabulka!$AI77,Přehled_body!$A$3:$A$130,0),MATCH(Tabulka!W$2,Přehled_body!$E$1:$ED$1,0)),)))</f>
        <v>0</v>
      </c>
      <c r="X77" s="111">
        <f>IF(IFERROR(INDEX(Přehled_body!$E$3:$ED$130,MATCH(Tabulka!$AI77,Přehled_body!$A$3:$A$130,0),MATCH(Tabulka!X$2,Přehled_body!$E$1:$ED$1,0)),)="",,IF(IFERROR(INDEX(Přehled_body!$E$3:$ED$130,MATCH(Tabulka!$AI77,Přehled_body!$A$3:$A$130,0),MATCH(Tabulka!X$2,Přehled_body!$E$1:$ED$1,0)),)=0,0.00000000001,IFERROR(INDEX(Přehled_body!$E$3:$ED$130,MATCH(Tabulka!$AI77,Přehled_body!$A$3:$A$130,0),MATCH(Tabulka!X$2,Přehled_body!$E$1:$ED$1,0)),)))</f>
        <v>0</v>
      </c>
      <c r="Y77" s="111">
        <f>IF(IFERROR(INDEX(Přehled_body!$E$3:$ED$130,MATCH(Tabulka!$AI77,Přehled_body!$A$3:$A$130,0),MATCH(Tabulka!Y$2,Přehled_body!$E$1:$ED$1,0)),)="",,IF(IFERROR(INDEX(Přehled_body!$E$3:$ED$130,MATCH(Tabulka!$AI77,Přehled_body!$A$3:$A$130,0),MATCH(Tabulka!Y$2,Přehled_body!$E$1:$ED$1,0)),)=0,0.00000000001,IFERROR(INDEX(Přehled_body!$E$3:$ED$130,MATCH(Tabulka!$AI77,Přehled_body!$A$3:$A$130,0),MATCH(Tabulka!Y$2,Přehled_body!$E$1:$ED$1,0)),)))</f>
        <v>0</v>
      </c>
      <c r="Z77" s="111">
        <f>IF(IFERROR(INDEX(Přehled_body!$E$3:$ED$130,MATCH(Tabulka!$AI77,Přehled_body!$A$3:$A$130,0),MATCH(Tabulka!Z$2,Přehled_body!$E$1:$ED$1,0)),)="",,IF(IFERROR(INDEX(Přehled_body!$E$3:$ED$130,MATCH(Tabulka!$AI77,Přehled_body!$A$3:$A$130,0),MATCH(Tabulka!Z$2,Přehled_body!$E$1:$ED$1,0)),)=0,0.00000000001,IFERROR(INDEX(Přehled_body!$E$3:$ED$130,MATCH(Tabulka!$AI77,Přehled_body!$A$3:$A$130,0),MATCH(Tabulka!Z$2,Přehled_body!$E$1:$ED$1,0)),)))</f>
        <v>0</v>
      </c>
      <c r="AA77" s="111">
        <f>IF(IFERROR(INDEX(Přehled_body!$E$3:$ED$130,MATCH(Tabulka!$AI77,Přehled_body!$A$3:$A$130,0),MATCH(Tabulka!AA$2,Přehled_body!$E$1:$ED$1,0)),)="",,IF(IFERROR(INDEX(Přehled_body!$E$3:$ED$130,MATCH(Tabulka!$AI77,Přehled_body!$A$3:$A$130,0),MATCH(Tabulka!AA$2,Přehled_body!$E$1:$ED$1,0)),)=0,0.00000000001,IFERROR(INDEX(Přehled_body!$E$3:$ED$130,MATCH(Tabulka!$AI77,Přehled_body!$A$3:$A$130,0),MATCH(Tabulka!AA$2,Přehled_body!$E$1:$ED$1,0)),)))</f>
        <v>0</v>
      </c>
      <c r="AB77" s="111">
        <f>IF(IFERROR(INDEX(Přehled_body!$E$3:$ED$130,MATCH(Tabulka!$AI77,Přehled_body!$A$3:$A$130,0),MATCH(Tabulka!AB$2,Přehled_body!$E$1:$ED$1,0)),)="",,IF(IFERROR(INDEX(Přehled_body!$E$3:$ED$130,MATCH(Tabulka!$AI77,Přehled_body!$A$3:$A$130,0),MATCH(Tabulka!AB$2,Přehled_body!$E$1:$ED$1,0)),)=0,0.00000000001,IFERROR(INDEX(Přehled_body!$E$3:$ED$130,MATCH(Tabulka!$AI77,Přehled_body!$A$3:$A$130,0),MATCH(Tabulka!AB$2,Přehled_body!$E$1:$ED$1,0)),)))</f>
        <v>0</v>
      </c>
      <c r="AC77" s="111">
        <f>IF(IFERROR(INDEX(Přehled_body!$E$3:$ED$130,MATCH(Tabulka!$AI77,Přehled_body!$A$3:$A$130,0),MATCH(Tabulka!AC$2,Přehled_body!$E$1:$ED$1,0)),)="",,IF(IFERROR(INDEX(Přehled_body!$E$3:$ED$130,MATCH(Tabulka!$AI77,Přehled_body!$A$3:$A$130,0),MATCH(Tabulka!AC$2,Přehled_body!$E$1:$ED$1,0)),)=0,0.00000000001,IFERROR(INDEX(Přehled_body!$E$3:$ED$130,MATCH(Tabulka!$AI77,Přehled_body!$A$3:$A$130,0),MATCH(Tabulka!AC$2,Přehled_body!$E$1:$ED$1,0)),)))</f>
        <v>0</v>
      </c>
      <c r="AD77" s="111">
        <f>IF(IFERROR(INDEX(Přehled_body!$E$3:$ED$130,MATCH(Tabulka!$AI77,Přehled_body!$A$3:$A$130,0),MATCH(Tabulka!AD$2,Přehled_body!$E$1:$ED$1,0)),)="",,IF(IFERROR(INDEX(Přehled_body!$E$3:$ED$130,MATCH(Tabulka!$AI77,Přehled_body!$A$3:$A$130,0),MATCH(Tabulka!AD$2,Přehled_body!$E$1:$ED$1,0)),)=0,0.00000000001,IFERROR(INDEX(Přehled_body!$E$3:$ED$130,MATCH(Tabulka!$AI77,Přehled_body!$A$3:$A$130,0),MATCH(Tabulka!AD$2,Přehled_body!$E$1:$ED$1,0)),)))</f>
        <v>0</v>
      </c>
      <c r="AE77" s="74">
        <f>IF(SUM($D$74:$AD$78)&lt;1,-90000,SUM(D77:AD77))</f>
        <v>-90000</v>
      </c>
      <c r="AF77" s="72"/>
      <c r="AG77" s="8"/>
      <c r="AI77" t="str">
        <f>CONCATENATE($B$75," ",$B$76,C77)</f>
        <v>Náhrad. 2Přehozy</v>
      </c>
    </row>
    <row r="78" spans="1:35" ht="14.4" hidden="1" thickBot="1">
      <c r="A78" s="64"/>
      <c r="B78" s="96"/>
      <c r="C78" s="75" t="s">
        <v>37</v>
      </c>
      <c r="D78" s="139">
        <f>IF(IFERROR(INDEX(Přehled_body!$E$3:$ED$130,MATCH(Tabulka!$AI78,Přehled_body!$A$3:$A$130,0),MATCH(Tabulka!D$2,Přehled_body!$E$1:$ED$1,0)),)="",,IF(IFERROR(INDEX(Přehled_body!$E$3:$ED$130,MATCH(Tabulka!$AI78,Přehled_body!$A$3:$A$130,0),MATCH(Tabulka!D$2,Přehled_body!$E$1:$ED$1,0)),)=0,0.00000000001,IFERROR(INDEX(Přehled_body!$E$3:$ED$130,MATCH(Tabulka!$AI78,Přehled_body!$A$3:$A$130,0),MATCH(Tabulka!D$2,Přehled_body!$E$1:$ED$1,0)),)))</f>
        <v>0</v>
      </c>
      <c r="E78" s="139">
        <f>IF(IFERROR(INDEX(Přehled_body!$E$3:$ED$130,MATCH(Tabulka!$AI78,Přehled_body!$A$3:$A$130,0),MATCH(Tabulka!E$2,Přehled_body!$E$1:$ED$1,0)),)="",,IF(IFERROR(INDEX(Přehled_body!$E$3:$ED$130,MATCH(Tabulka!$AI78,Přehled_body!$A$3:$A$130,0),MATCH(Tabulka!E$2,Přehled_body!$E$1:$ED$1,0)),)=0,0.00000000001,IFERROR(INDEX(Přehled_body!$E$3:$ED$130,MATCH(Tabulka!$AI78,Přehled_body!$A$3:$A$130,0),MATCH(Tabulka!E$2,Přehled_body!$E$1:$ED$1,0)),)))</f>
        <v>0</v>
      </c>
      <c r="F78" s="139">
        <f>IF(IFERROR(INDEX(Přehled_body!$E$3:$ED$130,MATCH(Tabulka!$AI78,Přehled_body!$A$3:$A$130,0),MATCH(Tabulka!F$2,Přehled_body!$E$1:$ED$1,0)),)="",,IF(IFERROR(INDEX(Přehled_body!$E$3:$ED$130,MATCH(Tabulka!$AI78,Přehled_body!$A$3:$A$130,0),MATCH(Tabulka!F$2,Přehled_body!$E$1:$ED$1,0)),)=0,0.00000000001,IFERROR(INDEX(Přehled_body!$E$3:$ED$130,MATCH(Tabulka!$AI78,Přehled_body!$A$3:$A$130,0),MATCH(Tabulka!F$2,Přehled_body!$E$1:$ED$1,0)),)))</f>
        <v>0</v>
      </c>
      <c r="G78" s="139">
        <f>IF(IFERROR(INDEX(Přehled_body!$E$3:$ED$130,MATCH(Tabulka!$AI78,Přehled_body!$A$3:$A$130,0),MATCH(Tabulka!G$2,Přehled_body!$E$1:$ED$1,0)),)="",,IF(IFERROR(INDEX(Přehled_body!$E$3:$ED$130,MATCH(Tabulka!$AI78,Přehled_body!$A$3:$A$130,0),MATCH(Tabulka!G$2,Přehled_body!$E$1:$ED$1,0)),)=0,0.00000000001,IFERROR(INDEX(Přehled_body!$E$3:$ED$130,MATCH(Tabulka!$AI78,Přehled_body!$A$3:$A$130,0),MATCH(Tabulka!G$2,Přehled_body!$E$1:$ED$1,0)),)))</f>
        <v>0</v>
      </c>
      <c r="H78" s="139">
        <f>IF(IFERROR(INDEX(Přehled_body!$E$3:$ED$130,MATCH(Tabulka!$AI78,Přehled_body!$A$3:$A$130,0),MATCH(Tabulka!H$2,Přehled_body!$E$1:$ED$1,0)),)="",,IF(IFERROR(INDEX(Přehled_body!$E$3:$ED$130,MATCH(Tabulka!$AI78,Přehled_body!$A$3:$A$130,0),MATCH(Tabulka!H$2,Přehled_body!$E$1:$ED$1,0)),)=0,0.00000000001,IFERROR(INDEX(Přehled_body!$E$3:$ED$130,MATCH(Tabulka!$AI78,Přehled_body!$A$3:$A$130,0),MATCH(Tabulka!H$2,Přehled_body!$E$1:$ED$1,0)),)))</f>
        <v>0</v>
      </c>
      <c r="I78" s="139">
        <f>IF(IFERROR(INDEX(Přehled_body!$E$3:$ED$130,MATCH(Tabulka!$AI78,Přehled_body!$A$3:$A$130,0),MATCH(Tabulka!I$2,Přehled_body!$E$1:$ED$1,0)),)="",,IF(IFERROR(INDEX(Přehled_body!$E$3:$ED$130,MATCH(Tabulka!$AI78,Přehled_body!$A$3:$A$130,0),MATCH(Tabulka!I$2,Přehled_body!$E$1:$ED$1,0)),)=0,0.00000000001,IFERROR(INDEX(Přehled_body!$E$3:$ED$130,MATCH(Tabulka!$AI78,Přehled_body!$A$3:$A$130,0),MATCH(Tabulka!I$2,Přehled_body!$E$1:$ED$1,0)),)))</f>
        <v>0</v>
      </c>
      <c r="J78" s="139">
        <f>IF(IFERROR(INDEX(Přehled_body!$E$3:$ED$130,MATCH(Tabulka!$AI78,Přehled_body!$A$3:$A$130,0),MATCH(Tabulka!J$2,Přehled_body!$E$1:$ED$1,0)),)="",,IF(IFERROR(INDEX(Přehled_body!$E$3:$ED$130,MATCH(Tabulka!$AI78,Přehled_body!$A$3:$A$130,0),MATCH(Tabulka!J$2,Přehled_body!$E$1:$ED$1,0)),)=0,0.00000000001,IFERROR(INDEX(Přehled_body!$E$3:$ED$130,MATCH(Tabulka!$AI78,Přehled_body!$A$3:$A$130,0),MATCH(Tabulka!J$2,Přehled_body!$E$1:$ED$1,0)),)))</f>
        <v>0</v>
      </c>
      <c r="K78" s="139">
        <f>IF(IFERROR(INDEX(Přehled_body!$E$3:$ED$130,MATCH(Tabulka!$AI78,Přehled_body!$A$3:$A$130,0),MATCH(Tabulka!K$2,Přehled_body!$E$1:$ED$1,0)),)="",,IF(IFERROR(INDEX(Přehled_body!$E$3:$ED$130,MATCH(Tabulka!$AI78,Přehled_body!$A$3:$A$130,0),MATCH(Tabulka!K$2,Přehled_body!$E$1:$ED$1,0)),)=0,0.00000000001,IFERROR(INDEX(Přehled_body!$E$3:$ED$130,MATCH(Tabulka!$AI78,Přehled_body!$A$3:$A$130,0),MATCH(Tabulka!K$2,Přehled_body!$E$1:$ED$1,0)),)))</f>
        <v>0</v>
      </c>
      <c r="L78" s="139">
        <f>IF(IFERROR(INDEX(Přehled_body!$E$3:$ED$130,MATCH(Tabulka!$AI78,Přehled_body!$A$3:$A$130,0),MATCH(Tabulka!L$2,Přehled_body!$E$1:$ED$1,0)),)="",,IF(IFERROR(INDEX(Přehled_body!$E$3:$ED$130,MATCH(Tabulka!$AI78,Přehled_body!$A$3:$A$130,0),MATCH(Tabulka!L$2,Přehled_body!$E$1:$ED$1,0)),)=0,0.00000000001,IFERROR(INDEX(Přehled_body!$E$3:$ED$130,MATCH(Tabulka!$AI78,Přehled_body!$A$3:$A$130,0),MATCH(Tabulka!L$2,Přehled_body!$E$1:$ED$1,0)),)))</f>
        <v>0</v>
      </c>
      <c r="M78" s="139">
        <f>IF(IFERROR(INDEX(Přehled_body!$E$3:$ED$130,MATCH(Tabulka!$AI78,Přehled_body!$A$3:$A$130,0),MATCH(Tabulka!M$2,Přehled_body!$E$1:$ED$1,0)),)="",,IF(IFERROR(INDEX(Přehled_body!$E$3:$ED$130,MATCH(Tabulka!$AI78,Přehled_body!$A$3:$A$130,0),MATCH(Tabulka!M$2,Přehled_body!$E$1:$ED$1,0)),)=0,0.00000000001,IFERROR(INDEX(Přehled_body!$E$3:$ED$130,MATCH(Tabulka!$AI78,Přehled_body!$A$3:$A$130,0),MATCH(Tabulka!M$2,Přehled_body!$E$1:$ED$1,0)),)))</f>
        <v>0</v>
      </c>
      <c r="N78" s="139">
        <f>IF(IFERROR(INDEX(Přehled_body!$E$3:$ED$130,MATCH(Tabulka!$AI78,Přehled_body!$A$3:$A$130,0),MATCH(Tabulka!N$2,Přehled_body!$E$1:$ED$1,0)),)="",,IF(IFERROR(INDEX(Přehled_body!$E$3:$ED$130,MATCH(Tabulka!$AI78,Přehled_body!$A$3:$A$130,0),MATCH(Tabulka!N$2,Přehled_body!$E$1:$ED$1,0)),)=0,0.00000000001,IFERROR(INDEX(Přehled_body!$E$3:$ED$130,MATCH(Tabulka!$AI78,Přehled_body!$A$3:$A$130,0),MATCH(Tabulka!N$2,Přehled_body!$E$1:$ED$1,0)),)))</f>
        <v>0</v>
      </c>
      <c r="O78" s="139">
        <f>IF(IFERROR(INDEX(Přehled_body!$E$3:$ED$130,MATCH(Tabulka!$AI78,Přehled_body!$A$3:$A$130,0),MATCH(Tabulka!O$2,Přehled_body!$E$1:$ED$1,0)),)="",,IF(IFERROR(INDEX(Přehled_body!$E$3:$ED$130,MATCH(Tabulka!$AI78,Přehled_body!$A$3:$A$130,0),MATCH(Tabulka!O$2,Přehled_body!$E$1:$ED$1,0)),)=0,0.00000000001,IFERROR(INDEX(Přehled_body!$E$3:$ED$130,MATCH(Tabulka!$AI78,Přehled_body!$A$3:$A$130,0),MATCH(Tabulka!O$2,Přehled_body!$E$1:$ED$1,0)),)))</f>
        <v>0</v>
      </c>
      <c r="P78" s="139">
        <f>IF(IFERROR(INDEX(Přehled_body!$E$3:$ED$130,MATCH(Tabulka!$AI78,Přehled_body!$A$3:$A$130,0),MATCH(Tabulka!P$2,Přehled_body!$E$1:$ED$1,0)),)="",,IF(IFERROR(INDEX(Přehled_body!$E$3:$ED$130,MATCH(Tabulka!$AI78,Přehled_body!$A$3:$A$130,0),MATCH(Tabulka!P$2,Přehled_body!$E$1:$ED$1,0)),)=0,0.00000000001,IFERROR(INDEX(Přehled_body!$E$3:$ED$130,MATCH(Tabulka!$AI78,Přehled_body!$A$3:$A$130,0),MATCH(Tabulka!P$2,Přehled_body!$E$1:$ED$1,0)),)))</f>
        <v>0</v>
      </c>
      <c r="Q78" s="139">
        <f>IF(IFERROR(INDEX(Přehled_body!$E$3:$ED$130,MATCH(Tabulka!$AI78,Přehled_body!$A$3:$A$130,0),MATCH(Tabulka!Q$2,Přehled_body!$E$1:$ED$1,0)),)="",,IF(IFERROR(INDEX(Přehled_body!$E$3:$ED$130,MATCH(Tabulka!$AI78,Přehled_body!$A$3:$A$130,0),MATCH(Tabulka!Q$2,Přehled_body!$E$1:$ED$1,0)),)=0,0.00000000001,IFERROR(INDEX(Přehled_body!$E$3:$ED$130,MATCH(Tabulka!$AI78,Přehled_body!$A$3:$A$130,0),MATCH(Tabulka!Q$2,Přehled_body!$E$1:$ED$1,0)),)))</f>
        <v>0</v>
      </c>
      <c r="R78" s="139">
        <f>IF(IFERROR(INDEX(Přehled_body!$E$3:$ED$130,MATCH(Tabulka!$AI78,Přehled_body!$A$3:$A$130,0),MATCH(Tabulka!R$2,Přehled_body!$E$1:$ED$1,0)),)="",,IF(IFERROR(INDEX(Přehled_body!$E$3:$ED$130,MATCH(Tabulka!$AI78,Přehled_body!$A$3:$A$130,0),MATCH(Tabulka!R$2,Přehled_body!$E$1:$ED$1,0)),)=0,0.00000000001,IFERROR(INDEX(Přehled_body!$E$3:$ED$130,MATCH(Tabulka!$AI78,Přehled_body!$A$3:$A$130,0),MATCH(Tabulka!R$2,Přehled_body!$E$1:$ED$1,0)),)))</f>
        <v>0</v>
      </c>
      <c r="S78" s="139">
        <f>IF(IFERROR(INDEX(Přehled_body!$E$3:$ED$130,MATCH(Tabulka!$AI78,Přehled_body!$A$3:$A$130,0),MATCH(Tabulka!S$2,Přehled_body!$E$1:$ED$1,0)),)="",,IF(IFERROR(INDEX(Přehled_body!$E$3:$ED$130,MATCH(Tabulka!$AI78,Přehled_body!$A$3:$A$130,0),MATCH(Tabulka!S$2,Přehled_body!$E$1:$ED$1,0)),)=0,0.00000000001,IFERROR(INDEX(Přehled_body!$E$3:$ED$130,MATCH(Tabulka!$AI78,Přehled_body!$A$3:$A$130,0),MATCH(Tabulka!S$2,Přehled_body!$E$1:$ED$1,0)),)))</f>
        <v>0</v>
      </c>
      <c r="T78" s="139">
        <f>IF(IFERROR(INDEX(Přehled_body!$E$3:$ED$130,MATCH(Tabulka!$AI78,Přehled_body!$A$3:$A$130,0),MATCH(Tabulka!T$2,Přehled_body!$E$1:$ED$1,0)),)="",,IF(IFERROR(INDEX(Přehled_body!$E$3:$ED$130,MATCH(Tabulka!$AI78,Přehled_body!$A$3:$A$130,0),MATCH(Tabulka!T$2,Přehled_body!$E$1:$ED$1,0)),)=0,0.00000000001,IFERROR(INDEX(Přehled_body!$E$3:$ED$130,MATCH(Tabulka!$AI78,Přehled_body!$A$3:$A$130,0),MATCH(Tabulka!T$2,Přehled_body!$E$1:$ED$1,0)),)))</f>
        <v>0</v>
      </c>
      <c r="U78" s="139">
        <f>IF(IFERROR(INDEX(Přehled_body!$E$3:$ED$130,MATCH(Tabulka!$AI78,Přehled_body!$A$3:$A$130,0),MATCH(Tabulka!U$2,Přehled_body!$E$1:$ED$1,0)),)="",,IF(IFERROR(INDEX(Přehled_body!$E$3:$ED$130,MATCH(Tabulka!$AI78,Přehled_body!$A$3:$A$130,0),MATCH(Tabulka!U$2,Přehled_body!$E$1:$ED$1,0)),)=0,0.00000000001,IFERROR(INDEX(Přehled_body!$E$3:$ED$130,MATCH(Tabulka!$AI78,Přehled_body!$A$3:$A$130,0),MATCH(Tabulka!U$2,Přehled_body!$E$1:$ED$1,0)),)))</f>
        <v>0</v>
      </c>
      <c r="V78" s="139">
        <f>IF(IFERROR(INDEX(Přehled_body!$E$3:$ED$130,MATCH(Tabulka!$AI78,Přehled_body!$A$3:$A$130,0),MATCH(Tabulka!V$2,Přehled_body!$E$1:$ED$1,0)),)="",,IF(IFERROR(INDEX(Přehled_body!$E$3:$ED$130,MATCH(Tabulka!$AI78,Přehled_body!$A$3:$A$130,0),MATCH(Tabulka!V$2,Přehled_body!$E$1:$ED$1,0)),)=0,0.00000000001,IFERROR(INDEX(Přehled_body!$E$3:$ED$130,MATCH(Tabulka!$AI78,Přehled_body!$A$3:$A$130,0),MATCH(Tabulka!V$2,Přehled_body!$E$1:$ED$1,0)),)))</f>
        <v>0</v>
      </c>
      <c r="W78" s="139">
        <f>IF(IFERROR(INDEX(Přehled_body!$E$3:$ED$130,MATCH(Tabulka!$AI78,Přehled_body!$A$3:$A$130,0),MATCH(Tabulka!W$2,Přehled_body!$E$1:$ED$1,0)),)="",,IF(IFERROR(INDEX(Přehled_body!$E$3:$ED$130,MATCH(Tabulka!$AI78,Přehled_body!$A$3:$A$130,0),MATCH(Tabulka!W$2,Přehled_body!$E$1:$ED$1,0)),)=0,0.00000000001,IFERROR(INDEX(Přehled_body!$E$3:$ED$130,MATCH(Tabulka!$AI78,Přehled_body!$A$3:$A$130,0),MATCH(Tabulka!W$2,Přehled_body!$E$1:$ED$1,0)),)))</f>
        <v>0</v>
      </c>
      <c r="X78" s="139">
        <f>IF(IFERROR(INDEX(Přehled_body!$E$3:$ED$130,MATCH(Tabulka!$AI78,Přehled_body!$A$3:$A$130,0),MATCH(Tabulka!X$2,Přehled_body!$E$1:$ED$1,0)),)="",,IF(IFERROR(INDEX(Přehled_body!$E$3:$ED$130,MATCH(Tabulka!$AI78,Přehled_body!$A$3:$A$130,0),MATCH(Tabulka!X$2,Přehled_body!$E$1:$ED$1,0)),)=0,0.00000000001,IFERROR(INDEX(Přehled_body!$E$3:$ED$130,MATCH(Tabulka!$AI78,Přehled_body!$A$3:$A$130,0),MATCH(Tabulka!X$2,Přehled_body!$E$1:$ED$1,0)),)))</f>
        <v>0</v>
      </c>
      <c r="Y78" s="139">
        <f>IF(IFERROR(INDEX(Přehled_body!$E$3:$ED$130,MATCH(Tabulka!$AI78,Přehled_body!$A$3:$A$130,0),MATCH(Tabulka!Y$2,Přehled_body!$E$1:$ED$1,0)),)="",,IF(IFERROR(INDEX(Přehled_body!$E$3:$ED$130,MATCH(Tabulka!$AI78,Přehled_body!$A$3:$A$130,0),MATCH(Tabulka!Y$2,Přehled_body!$E$1:$ED$1,0)),)=0,0.00000000001,IFERROR(INDEX(Přehled_body!$E$3:$ED$130,MATCH(Tabulka!$AI78,Přehled_body!$A$3:$A$130,0),MATCH(Tabulka!Y$2,Přehled_body!$E$1:$ED$1,0)),)))</f>
        <v>0</v>
      </c>
      <c r="Z78" s="139">
        <f>IF(IFERROR(INDEX(Přehled_body!$E$3:$ED$130,MATCH(Tabulka!$AI78,Přehled_body!$A$3:$A$130,0),MATCH(Tabulka!Z$2,Přehled_body!$E$1:$ED$1,0)),)="",,IF(IFERROR(INDEX(Přehled_body!$E$3:$ED$130,MATCH(Tabulka!$AI78,Přehled_body!$A$3:$A$130,0),MATCH(Tabulka!Z$2,Přehled_body!$E$1:$ED$1,0)),)=0,0.00000000001,IFERROR(INDEX(Přehled_body!$E$3:$ED$130,MATCH(Tabulka!$AI78,Přehled_body!$A$3:$A$130,0),MATCH(Tabulka!Z$2,Přehled_body!$E$1:$ED$1,0)),)))</f>
        <v>0</v>
      </c>
      <c r="AA78" s="139">
        <f>IF(IFERROR(INDEX(Přehled_body!$E$3:$ED$130,MATCH(Tabulka!$AI78,Přehled_body!$A$3:$A$130,0),MATCH(Tabulka!AA$2,Přehled_body!$E$1:$ED$1,0)),)="",,IF(IFERROR(INDEX(Přehled_body!$E$3:$ED$130,MATCH(Tabulka!$AI78,Přehled_body!$A$3:$A$130,0),MATCH(Tabulka!AA$2,Přehled_body!$E$1:$ED$1,0)),)=0,0.00000000001,IFERROR(INDEX(Přehled_body!$E$3:$ED$130,MATCH(Tabulka!$AI78,Přehled_body!$A$3:$A$130,0),MATCH(Tabulka!AA$2,Přehled_body!$E$1:$ED$1,0)),)))</f>
        <v>0</v>
      </c>
      <c r="AB78" s="139">
        <f>IF(IFERROR(INDEX(Přehled_body!$E$3:$ED$130,MATCH(Tabulka!$AI78,Přehled_body!$A$3:$A$130,0),MATCH(Tabulka!AB$2,Přehled_body!$E$1:$ED$1,0)),)="",,IF(IFERROR(INDEX(Přehled_body!$E$3:$ED$130,MATCH(Tabulka!$AI78,Přehled_body!$A$3:$A$130,0),MATCH(Tabulka!AB$2,Přehled_body!$E$1:$ED$1,0)),)=0,0.00000000001,IFERROR(INDEX(Přehled_body!$E$3:$ED$130,MATCH(Tabulka!$AI78,Přehled_body!$A$3:$A$130,0),MATCH(Tabulka!AB$2,Přehled_body!$E$1:$ED$1,0)),)))</f>
        <v>0</v>
      </c>
      <c r="AC78" s="139">
        <f>IF(IFERROR(INDEX(Přehled_body!$E$3:$ED$130,MATCH(Tabulka!$AI78,Přehled_body!$A$3:$A$130,0),MATCH(Tabulka!AC$2,Přehled_body!$E$1:$ED$1,0)),)="",,IF(IFERROR(INDEX(Přehled_body!$E$3:$ED$130,MATCH(Tabulka!$AI78,Přehled_body!$A$3:$A$130,0),MATCH(Tabulka!AC$2,Přehled_body!$E$1:$ED$1,0)),)=0,0.00000000001,IFERROR(INDEX(Přehled_body!$E$3:$ED$130,MATCH(Tabulka!$AI78,Přehled_body!$A$3:$A$130,0),MATCH(Tabulka!AC$2,Přehled_body!$E$1:$ED$1,0)),)))</f>
        <v>0</v>
      </c>
      <c r="AD78" s="139">
        <f>IF(IFERROR(INDEX(Přehled_body!$E$3:$ED$130,MATCH(Tabulka!$AI78,Přehled_body!$A$3:$A$130,0),MATCH(Tabulka!AD$2,Přehled_body!$E$1:$ED$1,0)),)="",,IF(IFERROR(INDEX(Přehled_body!$E$3:$ED$130,MATCH(Tabulka!$AI78,Přehled_body!$A$3:$A$130,0),MATCH(Tabulka!AD$2,Přehled_body!$E$1:$ED$1,0)),)=0,0.00000000001,IFERROR(INDEX(Přehled_body!$E$3:$ED$130,MATCH(Tabulka!$AI78,Přehled_body!$A$3:$A$130,0),MATCH(Tabulka!AD$2,Přehled_body!$E$1:$ED$1,0)),)))</f>
        <v>0</v>
      </c>
      <c r="AE78" s="76">
        <f>IF(SUM($D$74:$AD$78)&lt;1,-90000,SUM(D78:AD78))</f>
        <v>-90000</v>
      </c>
      <c r="AF78" s="67"/>
      <c r="AG78" s="8"/>
      <c r="AI78" t="str">
        <f>CONCATENATE($B$75," ",$B$76,C78)</f>
        <v>Náhrad. 2Poč. kol</v>
      </c>
    </row>
    <row r="79" spans="1:35" ht="14.4" hidden="1" thickTop="1">
      <c r="A79" s="64"/>
      <c r="B79" s="92"/>
      <c r="C79" s="77" t="s">
        <v>23</v>
      </c>
      <c r="D79" s="78">
        <f>IF(IFERROR(INDEX(Přehled_body!$E$3:$ED$130,MATCH(Tabulka!$AI79,Přehled_body!$A$3:$A$130,0),MATCH(Tabulka!D$2,Přehled_body!$E$1:$ED$1,0)),)="",,IF(IFERROR(INDEX(Přehled_body!$E$3:$ED$130,MATCH(Tabulka!$AI79,Přehled_body!$A$3:$A$130,0),MATCH(Tabulka!D$2,Přehled_body!$E$1:$ED$1,0)),)=0,0.00000000001,IFERROR(INDEX(Přehled_body!$E$3:$ED$130,MATCH(Tabulka!$AI79,Přehled_body!$A$3:$A$130,0),MATCH(Tabulka!D$2,Přehled_body!$E$1:$ED$1,0)),)))</f>
        <v>0</v>
      </c>
      <c r="E79" s="79">
        <f>IF(IFERROR(INDEX(Přehled_body!$E$3:$ED$130,MATCH(Tabulka!$AI79,Přehled_body!$A$3:$A$130,0),MATCH(Tabulka!E$2,Přehled_body!$E$1:$ED$1,0)),)="",,IF(IFERROR(INDEX(Přehled_body!$E$3:$ED$130,MATCH(Tabulka!$AI79,Přehled_body!$A$3:$A$130,0),MATCH(Tabulka!E$2,Přehled_body!$E$1:$ED$1,0)),)=0,0.00000000001,IFERROR(INDEX(Přehled_body!$E$3:$ED$130,MATCH(Tabulka!$AI79,Přehled_body!$A$3:$A$130,0),MATCH(Tabulka!E$2,Přehled_body!$E$1:$ED$1,0)),)))</f>
        <v>0</v>
      </c>
      <c r="F79" s="79">
        <f>IF(IFERROR(INDEX(Přehled_body!$E$3:$ED$130,MATCH(Tabulka!$AI79,Přehled_body!$A$3:$A$130,0),MATCH(Tabulka!F$2,Přehled_body!$E$1:$ED$1,0)),)="",,IF(IFERROR(INDEX(Přehled_body!$E$3:$ED$130,MATCH(Tabulka!$AI79,Přehled_body!$A$3:$A$130,0),MATCH(Tabulka!F$2,Přehled_body!$E$1:$ED$1,0)),)=0,0.00000000001,IFERROR(INDEX(Přehled_body!$E$3:$ED$130,MATCH(Tabulka!$AI79,Přehled_body!$A$3:$A$130,0),MATCH(Tabulka!F$2,Přehled_body!$E$1:$ED$1,0)),)))</f>
        <v>0</v>
      </c>
      <c r="G79" s="79">
        <f>IF(IFERROR(INDEX(Přehled_body!$E$3:$ED$130,MATCH(Tabulka!$AI79,Přehled_body!$A$3:$A$130,0),MATCH(Tabulka!G$2,Přehled_body!$E$1:$ED$1,0)),)="",,IF(IFERROR(INDEX(Přehled_body!$E$3:$ED$130,MATCH(Tabulka!$AI79,Přehled_body!$A$3:$A$130,0),MATCH(Tabulka!G$2,Přehled_body!$E$1:$ED$1,0)),)=0,0.00000000001,IFERROR(INDEX(Přehled_body!$E$3:$ED$130,MATCH(Tabulka!$AI79,Přehled_body!$A$3:$A$130,0),MATCH(Tabulka!G$2,Přehled_body!$E$1:$ED$1,0)),)))</f>
        <v>0</v>
      </c>
      <c r="H79" s="79">
        <f>IF(IFERROR(INDEX(Přehled_body!$E$3:$ED$130,MATCH(Tabulka!$AI79,Přehled_body!$A$3:$A$130,0),MATCH(Tabulka!H$2,Přehled_body!$E$1:$ED$1,0)),)="",,IF(IFERROR(INDEX(Přehled_body!$E$3:$ED$130,MATCH(Tabulka!$AI79,Přehled_body!$A$3:$A$130,0),MATCH(Tabulka!H$2,Přehled_body!$E$1:$ED$1,0)),)=0,0.00000000001,IFERROR(INDEX(Přehled_body!$E$3:$ED$130,MATCH(Tabulka!$AI79,Přehled_body!$A$3:$A$130,0),MATCH(Tabulka!H$2,Přehled_body!$E$1:$ED$1,0)),)))</f>
        <v>0</v>
      </c>
      <c r="I79" s="79">
        <f>IF(IFERROR(INDEX(Přehled_body!$E$3:$ED$130,MATCH(Tabulka!$AI79,Přehled_body!$A$3:$A$130,0),MATCH(Tabulka!I$2,Přehled_body!$E$1:$ED$1,0)),)="",,IF(IFERROR(INDEX(Přehled_body!$E$3:$ED$130,MATCH(Tabulka!$AI79,Přehled_body!$A$3:$A$130,0),MATCH(Tabulka!I$2,Přehled_body!$E$1:$ED$1,0)),)=0,0.00000000001,IFERROR(INDEX(Přehled_body!$E$3:$ED$130,MATCH(Tabulka!$AI79,Přehled_body!$A$3:$A$130,0),MATCH(Tabulka!I$2,Přehled_body!$E$1:$ED$1,0)),)))</f>
        <v>0</v>
      </c>
      <c r="J79" s="79">
        <f>IF(IFERROR(INDEX(Přehled_body!$E$3:$ED$130,MATCH(Tabulka!$AI79,Přehled_body!$A$3:$A$130,0),MATCH(Tabulka!J$2,Přehled_body!$E$1:$ED$1,0)),)="",,IF(IFERROR(INDEX(Přehled_body!$E$3:$ED$130,MATCH(Tabulka!$AI79,Přehled_body!$A$3:$A$130,0),MATCH(Tabulka!J$2,Přehled_body!$E$1:$ED$1,0)),)=0,0.00000000001,IFERROR(INDEX(Přehled_body!$E$3:$ED$130,MATCH(Tabulka!$AI79,Přehled_body!$A$3:$A$130,0),MATCH(Tabulka!J$2,Přehled_body!$E$1:$ED$1,0)),)))</f>
        <v>0</v>
      </c>
      <c r="K79" s="79">
        <f>IF(IFERROR(INDEX(Přehled_body!$E$3:$ED$130,MATCH(Tabulka!$AI79,Přehled_body!$A$3:$A$130,0),MATCH(Tabulka!K$2,Přehled_body!$E$1:$ED$1,0)),)="",,IF(IFERROR(INDEX(Přehled_body!$E$3:$ED$130,MATCH(Tabulka!$AI79,Přehled_body!$A$3:$A$130,0),MATCH(Tabulka!K$2,Přehled_body!$E$1:$ED$1,0)),)=0,0.00000000001,IFERROR(INDEX(Přehled_body!$E$3:$ED$130,MATCH(Tabulka!$AI79,Přehled_body!$A$3:$A$130,0),MATCH(Tabulka!K$2,Přehled_body!$E$1:$ED$1,0)),)))</f>
        <v>0</v>
      </c>
      <c r="L79" s="79">
        <f>IF(IFERROR(INDEX(Přehled_body!$E$3:$ED$130,MATCH(Tabulka!$AI79,Přehled_body!$A$3:$A$130,0),MATCH(Tabulka!L$2,Přehled_body!$E$1:$ED$1,0)),)="",,IF(IFERROR(INDEX(Přehled_body!$E$3:$ED$130,MATCH(Tabulka!$AI79,Přehled_body!$A$3:$A$130,0),MATCH(Tabulka!L$2,Přehled_body!$E$1:$ED$1,0)),)=0,0.00000000001,IFERROR(INDEX(Přehled_body!$E$3:$ED$130,MATCH(Tabulka!$AI79,Přehled_body!$A$3:$A$130,0),MATCH(Tabulka!L$2,Přehled_body!$E$1:$ED$1,0)),)))</f>
        <v>0</v>
      </c>
      <c r="M79" s="79">
        <f>IF(IFERROR(INDEX(Přehled_body!$E$3:$ED$130,MATCH(Tabulka!$AI79,Přehled_body!$A$3:$A$130,0),MATCH(Tabulka!M$2,Přehled_body!$E$1:$ED$1,0)),)="",,IF(IFERROR(INDEX(Přehled_body!$E$3:$ED$130,MATCH(Tabulka!$AI79,Přehled_body!$A$3:$A$130,0),MATCH(Tabulka!M$2,Přehled_body!$E$1:$ED$1,0)),)=0,0.00000000001,IFERROR(INDEX(Přehled_body!$E$3:$ED$130,MATCH(Tabulka!$AI79,Přehled_body!$A$3:$A$130,0),MATCH(Tabulka!M$2,Přehled_body!$E$1:$ED$1,0)),)))</f>
        <v>0</v>
      </c>
      <c r="N79" s="79">
        <f>IF(IFERROR(INDEX(Přehled_body!$E$3:$ED$130,MATCH(Tabulka!$AI79,Přehled_body!$A$3:$A$130,0),MATCH(Tabulka!N$2,Přehled_body!$E$1:$ED$1,0)),)="",,IF(IFERROR(INDEX(Přehled_body!$E$3:$ED$130,MATCH(Tabulka!$AI79,Přehled_body!$A$3:$A$130,0),MATCH(Tabulka!N$2,Přehled_body!$E$1:$ED$1,0)),)=0,0.00000000001,IFERROR(INDEX(Přehled_body!$E$3:$ED$130,MATCH(Tabulka!$AI79,Přehled_body!$A$3:$A$130,0),MATCH(Tabulka!N$2,Přehled_body!$E$1:$ED$1,0)),)))</f>
        <v>0</v>
      </c>
      <c r="O79" s="79">
        <f>IF(IFERROR(INDEX(Přehled_body!$E$3:$ED$130,MATCH(Tabulka!$AI79,Přehled_body!$A$3:$A$130,0),MATCH(Tabulka!O$2,Přehled_body!$E$1:$ED$1,0)),)="",,IF(IFERROR(INDEX(Přehled_body!$E$3:$ED$130,MATCH(Tabulka!$AI79,Přehled_body!$A$3:$A$130,0),MATCH(Tabulka!O$2,Přehled_body!$E$1:$ED$1,0)),)=0,0.00000000001,IFERROR(INDEX(Přehled_body!$E$3:$ED$130,MATCH(Tabulka!$AI79,Přehled_body!$A$3:$A$130,0),MATCH(Tabulka!O$2,Přehled_body!$E$1:$ED$1,0)),)))</f>
        <v>0</v>
      </c>
      <c r="P79" s="79">
        <f>IF(IFERROR(INDEX(Přehled_body!$E$3:$ED$130,MATCH(Tabulka!$AI79,Přehled_body!$A$3:$A$130,0),MATCH(Tabulka!P$2,Přehled_body!$E$1:$ED$1,0)),)="",,IF(IFERROR(INDEX(Přehled_body!$E$3:$ED$130,MATCH(Tabulka!$AI79,Přehled_body!$A$3:$A$130,0),MATCH(Tabulka!P$2,Přehled_body!$E$1:$ED$1,0)),)=0,0.00000000001,IFERROR(INDEX(Přehled_body!$E$3:$ED$130,MATCH(Tabulka!$AI79,Přehled_body!$A$3:$A$130,0),MATCH(Tabulka!P$2,Přehled_body!$E$1:$ED$1,0)),)))</f>
        <v>0</v>
      </c>
      <c r="Q79" s="79">
        <f>IF(IFERROR(INDEX(Přehled_body!$E$3:$ED$130,MATCH(Tabulka!$AI79,Přehled_body!$A$3:$A$130,0),MATCH(Tabulka!Q$2,Přehled_body!$E$1:$ED$1,0)),)="",,IF(IFERROR(INDEX(Přehled_body!$E$3:$ED$130,MATCH(Tabulka!$AI79,Přehled_body!$A$3:$A$130,0),MATCH(Tabulka!Q$2,Přehled_body!$E$1:$ED$1,0)),)=0,0.00000000001,IFERROR(INDEX(Přehled_body!$E$3:$ED$130,MATCH(Tabulka!$AI79,Přehled_body!$A$3:$A$130,0),MATCH(Tabulka!Q$2,Přehled_body!$E$1:$ED$1,0)),)))</f>
        <v>0</v>
      </c>
      <c r="R79" s="79">
        <f>IF(IFERROR(INDEX(Přehled_body!$E$3:$ED$130,MATCH(Tabulka!$AI79,Přehled_body!$A$3:$A$130,0),MATCH(Tabulka!R$2,Přehled_body!$E$1:$ED$1,0)),)="",,IF(IFERROR(INDEX(Přehled_body!$E$3:$ED$130,MATCH(Tabulka!$AI79,Přehled_body!$A$3:$A$130,0),MATCH(Tabulka!R$2,Přehled_body!$E$1:$ED$1,0)),)=0,0.00000000001,IFERROR(INDEX(Přehled_body!$E$3:$ED$130,MATCH(Tabulka!$AI79,Přehled_body!$A$3:$A$130,0),MATCH(Tabulka!R$2,Přehled_body!$E$1:$ED$1,0)),)))</f>
        <v>0</v>
      </c>
      <c r="S79" s="79">
        <f>IF(IFERROR(INDEX(Přehled_body!$E$3:$ED$130,MATCH(Tabulka!$AI79,Přehled_body!$A$3:$A$130,0),MATCH(Tabulka!S$2,Přehled_body!$E$1:$ED$1,0)),)="",,IF(IFERROR(INDEX(Přehled_body!$E$3:$ED$130,MATCH(Tabulka!$AI79,Přehled_body!$A$3:$A$130,0),MATCH(Tabulka!S$2,Přehled_body!$E$1:$ED$1,0)),)=0,0.00000000001,IFERROR(INDEX(Přehled_body!$E$3:$ED$130,MATCH(Tabulka!$AI79,Přehled_body!$A$3:$A$130,0),MATCH(Tabulka!S$2,Přehled_body!$E$1:$ED$1,0)),)))</f>
        <v>0</v>
      </c>
      <c r="T79" s="79">
        <f>IF(IFERROR(INDEX(Přehled_body!$E$3:$ED$130,MATCH(Tabulka!$AI79,Přehled_body!$A$3:$A$130,0),MATCH(Tabulka!T$2,Přehled_body!$E$1:$ED$1,0)),)="",,IF(IFERROR(INDEX(Přehled_body!$E$3:$ED$130,MATCH(Tabulka!$AI79,Přehled_body!$A$3:$A$130,0),MATCH(Tabulka!T$2,Přehled_body!$E$1:$ED$1,0)),)=0,0.00000000001,IFERROR(INDEX(Přehled_body!$E$3:$ED$130,MATCH(Tabulka!$AI79,Přehled_body!$A$3:$A$130,0),MATCH(Tabulka!T$2,Přehled_body!$E$1:$ED$1,0)),)))</f>
        <v>0</v>
      </c>
      <c r="U79" s="79">
        <f>IF(IFERROR(INDEX(Přehled_body!$E$3:$ED$130,MATCH(Tabulka!$AI79,Přehled_body!$A$3:$A$130,0),MATCH(Tabulka!U$2,Přehled_body!$E$1:$ED$1,0)),)="",,IF(IFERROR(INDEX(Přehled_body!$E$3:$ED$130,MATCH(Tabulka!$AI79,Přehled_body!$A$3:$A$130,0),MATCH(Tabulka!U$2,Přehled_body!$E$1:$ED$1,0)),)=0,0.00000000001,IFERROR(INDEX(Přehled_body!$E$3:$ED$130,MATCH(Tabulka!$AI79,Přehled_body!$A$3:$A$130,0),MATCH(Tabulka!U$2,Přehled_body!$E$1:$ED$1,0)),)))</f>
        <v>0</v>
      </c>
      <c r="V79" s="79">
        <f>IF(IFERROR(INDEX(Přehled_body!$E$3:$ED$130,MATCH(Tabulka!$AI79,Přehled_body!$A$3:$A$130,0),MATCH(Tabulka!V$2,Přehled_body!$E$1:$ED$1,0)),)="",,IF(IFERROR(INDEX(Přehled_body!$E$3:$ED$130,MATCH(Tabulka!$AI79,Přehled_body!$A$3:$A$130,0),MATCH(Tabulka!V$2,Přehled_body!$E$1:$ED$1,0)),)=0,0.00000000001,IFERROR(INDEX(Přehled_body!$E$3:$ED$130,MATCH(Tabulka!$AI79,Přehled_body!$A$3:$A$130,0),MATCH(Tabulka!V$2,Přehled_body!$E$1:$ED$1,0)),)))</f>
        <v>0</v>
      </c>
      <c r="W79" s="79">
        <f>IF(IFERROR(INDEX(Přehled_body!$E$3:$ED$130,MATCH(Tabulka!$AI79,Přehled_body!$A$3:$A$130,0),MATCH(Tabulka!W$2,Přehled_body!$E$1:$ED$1,0)),)="",,IF(IFERROR(INDEX(Přehled_body!$E$3:$ED$130,MATCH(Tabulka!$AI79,Přehled_body!$A$3:$A$130,0),MATCH(Tabulka!W$2,Přehled_body!$E$1:$ED$1,0)),)=0,0.00000000001,IFERROR(INDEX(Přehled_body!$E$3:$ED$130,MATCH(Tabulka!$AI79,Přehled_body!$A$3:$A$130,0),MATCH(Tabulka!W$2,Přehled_body!$E$1:$ED$1,0)),)))</f>
        <v>0</v>
      </c>
      <c r="X79" s="79">
        <f>IF(IFERROR(INDEX(Přehled_body!$E$3:$ED$130,MATCH(Tabulka!$AI79,Přehled_body!$A$3:$A$130,0),MATCH(Tabulka!X$2,Přehled_body!$E$1:$ED$1,0)),)="",,IF(IFERROR(INDEX(Přehled_body!$E$3:$ED$130,MATCH(Tabulka!$AI79,Přehled_body!$A$3:$A$130,0),MATCH(Tabulka!X$2,Přehled_body!$E$1:$ED$1,0)),)=0,0.00000000001,IFERROR(INDEX(Přehled_body!$E$3:$ED$130,MATCH(Tabulka!$AI79,Přehled_body!$A$3:$A$130,0),MATCH(Tabulka!X$2,Přehled_body!$E$1:$ED$1,0)),)))</f>
        <v>0</v>
      </c>
      <c r="Y79" s="79">
        <f>IF(IFERROR(INDEX(Přehled_body!$E$3:$ED$130,MATCH(Tabulka!$AI79,Přehled_body!$A$3:$A$130,0),MATCH(Tabulka!Y$2,Přehled_body!$E$1:$ED$1,0)),)="",,IF(IFERROR(INDEX(Přehled_body!$E$3:$ED$130,MATCH(Tabulka!$AI79,Přehled_body!$A$3:$A$130,0),MATCH(Tabulka!Y$2,Přehled_body!$E$1:$ED$1,0)),)=0,0.00000000001,IFERROR(INDEX(Přehled_body!$E$3:$ED$130,MATCH(Tabulka!$AI79,Přehled_body!$A$3:$A$130,0),MATCH(Tabulka!Y$2,Přehled_body!$E$1:$ED$1,0)),)))</f>
        <v>0</v>
      </c>
      <c r="Z79" s="79">
        <f>IF(IFERROR(INDEX(Přehled_body!$E$3:$ED$130,MATCH(Tabulka!$AI79,Přehled_body!$A$3:$A$130,0),MATCH(Tabulka!Z$2,Přehled_body!$E$1:$ED$1,0)),)="",,IF(IFERROR(INDEX(Přehled_body!$E$3:$ED$130,MATCH(Tabulka!$AI79,Přehled_body!$A$3:$A$130,0),MATCH(Tabulka!Z$2,Přehled_body!$E$1:$ED$1,0)),)=0,0.00000000001,IFERROR(INDEX(Přehled_body!$E$3:$ED$130,MATCH(Tabulka!$AI79,Přehled_body!$A$3:$A$130,0),MATCH(Tabulka!Z$2,Přehled_body!$E$1:$ED$1,0)),)))</f>
        <v>0</v>
      </c>
      <c r="AA79" s="79">
        <f>IF(IFERROR(INDEX(Přehled_body!$E$3:$ED$130,MATCH(Tabulka!$AI79,Přehled_body!$A$3:$A$130,0),MATCH(Tabulka!AA$2,Přehled_body!$E$1:$ED$1,0)),)="",,IF(IFERROR(INDEX(Přehled_body!$E$3:$ED$130,MATCH(Tabulka!$AI79,Přehled_body!$A$3:$A$130,0),MATCH(Tabulka!AA$2,Přehled_body!$E$1:$ED$1,0)),)=0,0.00000000001,IFERROR(INDEX(Přehled_body!$E$3:$ED$130,MATCH(Tabulka!$AI79,Přehled_body!$A$3:$A$130,0),MATCH(Tabulka!AA$2,Přehled_body!$E$1:$ED$1,0)),)))</f>
        <v>0</v>
      </c>
      <c r="AB79" s="79">
        <f>IF(IFERROR(INDEX(Přehled_body!$E$3:$ED$130,MATCH(Tabulka!$AI79,Přehled_body!$A$3:$A$130,0),MATCH(Tabulka!AB$2,Přehled_body!$E$1:$ED$1,0)),)="",,IF(IFERROR(INDEX(Přehled_body!$E$3:$ED$130,MATCH(Tabulka!$AI79,Přehled_body!$A$3:$A$130,0),MATCH(Tabulka!AB$2,Přehled_body!$E$1:$ED$1,0)),)=0,0.00000000001,IFERROR(INDEX(Přehled_body!$E$3:$ED$130,MATCH(Tabulka!$AI79,Přehled_body!$A$3:$A$130,0),MATCH(Tabulka!AB$2,Přehled_body!$E$1:$ED$1,0)),)))</f>
        <v>0</v>
      </c>
      <c r="AC79" s="79">
        <f>IF(IFERROR(INDEX(Přehled_body!$E$3:$ED$130,MATCH(Tabulka!$AI79,Přehled_body!$A$3:$A$130,0),MATCH(Tabulka!AC$2,Přehled_body!$E$1:$ED$1,0)),)="",,IF(IFERROR(INDEX(Přehled_body!$E$3:$ED$130,MATCH(Tabulka!$AI79,Přehled_body!$A$3:$A$130,0),MATCH(Tabulka!AC$2,Přehled_body!$E$1:$ED$1,0)),)=0,0.00000000001,IFERROR(INDEX(Přehled_body!$E$3:$ED$130,MATCH(Tabulka!$AI79,Přehled_body!$A$3:$A$130,0),MATCH(Tabulka!AC$2,Přehled_body!$E$1:$ED$1,0)),)))</f>
        <v>0</v>
      </c>
      <c r="AD79" s="79">
        <f>IF(IFERROR(INDEX(Přehled_body!$E$3:$ED$130,MATCH(Tabulka!$AI79,Přehled_body!$A$3:$A$130,0),MATCH(Tabulka!AD$2,Přehled_body!$E$1:$ED$1,0)),)="",,IF(IFERROR(INDEX(Přehled_body!$E$3:$ED$130,MATCH(Tabulka!$AI79,Přehled_body!$A$3:$A$130,0),MATCH(Tabulka!AD$2,Přehled_body!$E$1:$ED$1,0)),)=0,0.00000000001,IFERROR(INDEX(Přehled_body!$E$3:$ED$130,MATCH(Tabulka!$AI79,Přehled_body!$A$3:$A$130,0),MATCH(Tabulka!AD$2,Přehled_body!$E$1:$ED$1,0)),)))</f>
        <v>0</v>
      </c>
      <c r="AE79" s="80">
        <f>IF(SUM($D$79:$AD$83)&lt;1,-90000,SUM(D79:AD79))</f>
        <v>-90000</v>
      </c>
      <c r="AF79" s="72"/>
      <c r="AG79" s="8"/>
      <c r="AI79" t="str">
        <f>CONCATENATE($B$80," ",$B$81,C79)</f>
        <v>Náhrad. 3Výhry</v>
      </c>
    </row>
    <row r="80" spans="1:35" ht="13.8" hidden="1">
      <c r="A80" s="64" t="str">
        <f>CONCATENATE(B80," ",B81)</f>
        <v>Náhrad. 3</v>
      </c>
      <c r="B80" s="91" t="s">
        <v>47</v>
      </c>
      <c r="C80" s="82" t="s">
        <v>24</v>
      </c>
      <c r="D80" s="83">
        <f>IF(IFERROR(INDEX(Přehled_body!$E$3:$ED$130,MATCH(Tabulka!$AI80,Přehled_body!$A$3:$A$130,0),MATCH(Tabulka!D$2,Přehled_body!$E$1:$ED$1,0)),)="",,IF(IFERROR(INDEX(Přehled_body!$E$3:$ED$130,MATCH(Tabulka!$AI80,Přehled_body!$A$3:$A$130,0),MATCH(Tabulka!D$2,Přehled_body!$E$1:$ED$1,0)),)=0,0.00000000001,IFERROR(INDEX(Přehled_body!$E$3:$ED$130,MATCH(Tabulka!$AI80,Přehled_body!$A$3:$A$130,0),MATCH(Tabulka!D$2,Přehled_body!$E$1:$ED$1,0)),)))</f>
        <v>0</v>
      </c>
      <c r="E80" s="84">
        <f>IF(IFERROR(INDEX(Přehled_body!$E$3:$ED$130,MATCH(Tabulka!$AI80,Přehled_body!$A$3:$A$130,0),MATCH(Tabulka!E$2,Přehled_body!$E$1:$ED$1,0)),)="",,IF(IFERROR(INDEX(Přehled_body!$E$3:$ED$130,MATCH(Tabulka!$AI80,Přehled_body!$A$3:$A$130,0),MATCH(Tabulka!E$2,Přehled_body!$E$1:$ED$1,0)),)=0,0.00000000001,IFERROR(INDEX(Přehled_body!$E$3:$ED$130,MATCH(Tabulka!$AI80,Přehled_body!$A$3:$A$130,0),MATCH(Tabulka!E$2,Přehled_body!$E$1:$ED$1,0)),)))</f>
        <v>0</v>
      </c>
      <c r="F80" s="84">
        <f>IF(IFERROR(INDEX(Přehled_body!$E$3:$ED$130,MATCH(Tabulka!$AI80,Přehled_body!$A$3:$A$130,0),MATCH(Tabulka!F$2,Přehled_body!$E$1:$ED$1,0)),)="",,IF(IFERROR(INDEX(Přehled_body!$E$3:$ED$130,MATCH(Tabulka!$AI80,Přehled_body!$A$3:$A$130,0),MATCH(Tabulka!F$2,Přehled_body!$E$1:$ED$1,0)),)=0,0.00000000001,IFERROR(INDEX(Přehled_body!$E$3:$ED$130,MATCH(Tabulka!$AI80,Přehled_body!$A$3:$A$130,0),MATCH(Tabulka!F$2,Přehled_body!$E$1:$ED$1,0)),)))</f>
        <v>0</v>
      </c>
      <c r="G80" s="84">
        <f>IF(IFERROR(INDEX(Přehled_body!$E$3:$ED$130,MATCH(Tabulka!$AI80,Přehled_body!$A$3:$A$130,0),MATCH(Tabulka!G$2,Přehled_body!$E$1:$ED$1,0)),)="",,IF(IFERROR(INDEX(Přehled_body!$E$3:$ED$130,MATCH(Tabulka!$AI80,Přehled_body!$A$3:$A$130,0),MATCH(Tabulka!G$2,Přehled_body!$E$1:$ED$1,0)),)=0,0.00000000001,IFERROR(INDEX(Přehled_body!$E$3:$ED$130,MATCH(Tabulka!$AI80,Přehled_body!$A$3:$A$130,0),MATCH(Tabulka!G$2,Přehled_body!$E$1:$ED$1,0)),)))</f>
        <v>0</v>
      </c>
      <c r="H80" s="84">
        <f>IF(IFERROR(INDEX(Přehled_body!$E$3:$ED$130,MATCH(Tabulka!$AI80,Přehled_body!$A$3:$A$130,0),MATCH(Tabulka!H$2,Přehled_body!$E$1:$ED$1,0)),)="",,IF(IFERROR(INDEX(Přehled_body!$E$3:$ED$130,MATCH(Tabulka!$AI80,Přehled_body!$A$3:$A$130,0),MATCH(Tabulka!H$2,Přehled_body!$E$1:$ED$1,0)),)=0,0.00000000001,IFERROR(INDEX(Přehled_body!$E$3:$ED$130,MATCH(Tabulka!$AI80,Přehled_body!$A$3:$A$130,0),MATCH(Tabulka!H$2,Přehled_body!$E$1:$ED$1,0)),)))</f>
        <v>0</v>
      </c>
      <c r="I80" s="84">
        <f>IF(IFERROR(INDEX(Přehled_body!$E$3:$ED$130,MATCH(Tabulka!$AI80,Přehled_body!$A$3:$A$130,0),MATCH(Tabulka!I$2,Přehled_body!$E$1:$ED$1,0)),)="",,IF(IFERROR(INDEX(Přehled_body!$E$3:$ED$130,MATCH(Tabulka!$AI80,Přehled_body!$A$3:$A$130,0),MATCH(Tabulka!I$2,Přehled_body!$E$1:$ED$1,0)),)=0,0.00000000001,IFERROR(INDEX(Přehled_body!$E$3:$ED$130,MATCH(Tabulka!$AI80,Přehled_body!$A$3:$A$130,0),MATCH(Tabulka!I$2,Přehled_body!$E$1:$ED$1,0)),)))</f>
        <v>0</v>
      </c>
      <c r="J80" s="84">
        <f>IF(IFERROR(INDEX(Přehled_body!$E$3:$ED$130,MATCH(Tabulka!$AI80,Přehled_body!$A$3:$A$130,0),MATCH(Tabulka!J$2,Přehled_body!$E$1:$ED$1,0)),)="",,IF(IFERROR(INDEX(Přehled_body!$E$3:$ED$130,MATCH(Tabulka!$AI80,Přehled_body!$A$3:$A$130,0),MATCH(Tabulka!J$2,Přehled_body!$E$1:$ED$1,0)),)=0,0.00000000001,IFERROR(INDEX(Přehled_body!$E$3:$ED$130,MATCH(Tabulka!$AI80,Přehled_body!$A$3:$A$130,0),MATCH(Tabulka!J$2,Přehled_body!$E$1:$ED$1,0)),)))</f>
        <v>0</v>
      </c>
      <c r="K80" s="84">
        <f>IF(IFERROR(INDEX(Přehled_body!$E$3:$ED$130,MATCH(Tabulka!$AI80,Přehled_body!$A$3:$A$130,0),MATCH(Tabulka!K$2,Přehled_body!$E$1:$ED$1,0)),)="",,IF(IFERROR(INDEX(Přehled_body!$E$3:$ED$130,MATCH(Tabulka!$AI80,Přehled_body!$A$3:$A$130,0),MATCH(Tabulka!K$2,Přehled_body!$E$1:$ED$1,0)),)=0,0.00000000001,IFERROR(INDEX(Přehled_body!$E$3:$ED$130,MATCH(Tabulka!$AI80,Přehled_body!$A$3:$A$130,0),MATCH(Tabulka!K$2,Přehled_body!$E$1:$ED$1,0)),)))</f>
        <v>0</v>
      </c>
      <c r="L80" s="84">
        <f>IF(IFERROR(INDEX(Přehled_body!$E$3:$ED$130,MATCH(Tabulka!$AI80,Přehled_body!$A$3:$A$130,0),MATCH(Tabulka!L$2,Přehled_body!$E$1:$ED$1,0)),)="",,IF(IFERROR(INDEX(Přehled_body!$E$3:$ED$130,MATCH(Tabulka!$AI80,Přehled_body!$A$3:$A$130,0),MATCH(Tabulka!L$2,Přehled_body!$E$1:$ED$1,0)),)=0,0.00000000001,IFERROR(INDEX(Přehled_body!$E$3:$ED$130,MATCH(Tabulka!$AI80,Přehled_body!$A$3:$A$130,0),MATCH(Tabulka!L$2,Přehled_body!$E$1:$ED$1,0)),)))</f>
        <v>0</v>
      </c>
      <c r="M80" s="84">
        <f>IF(IFERROR(INDEX(Přehled_body!$E$3:$ED$130,MATCH(Tabulka!$AI80,Přehled_body!$A$3:$A$130,0),MATCH(Tabulka!M$2,Přehled_body!$E$1:$ED$1,0)),)="",,IF(IFERROR(INDEX(Přehled_body!$E$3:$ED$130,MATCH(Tabulka!$AI80,Přehled_body!$A$3:$A$130,0),MATCH(Tabulka!M$2,Přehled_body!$E$1:$ED$1,0)),)=0,0.00000000001,IFERROR(INDEX(Přehled_body!$E$3:$ED$130,MATCH(Tabulka!$AI80,Přehled_body!$A$3:$A$130,0),MATCH(Tabulka!M$2,Přehled_body!$E$1:$ED$1,0)),)))</f>
        <v>0</v>
      </c>
      <c r="N80" s="84">
        <f>IF(IFERROR(INDEX(Přehled_body!$E$3:$ED$130,MATCH(Tabulka!$AI80,Přehled_body!$A$3:$A$130,0),MATCH(Tabulka!N$2,Přehled_body!$E$1:$ED$1,0)),)="",,IF(IFERROR(INDEX(Přehled_body!$E$3:$ED$130,MATCH(Tabulka!$AI80,Přehled_body!$A$3:$A$130,0),MATCH(Tabulka!N$2,Přehled_body!$E$1:$ED$1,0)),)=0,0.00000000001,IFERROR(INDEX(Přehled_body!$E$3:$ED$130,MATCH(Tabulka!$AI80,Přehled_body!$A$3:$A$130,0),MATCH(Tabulka!N$2,Přehled_body!$E$1:$ED$1,0)),)))</f>
        <v>0</v>
      </c>
      <c r="O80" s="84">
        <f>IF(IFERROR(INDEX(Přehled_body!$E$3:$ED$130,MATCH(Tabulka!$AI80,Přehled_body!$A$3:$A$130,0),MATCH(Tabulka!O$2,Přehled_body!$E$1:$ED$1,0)),)="",,IF(IFERROR(INDEX(Přehled_body!$E$3:$ED$130,MATCH(Tabulka!$AI80,Přehled_body!$A$3:$A$130,0),MATCH(Tabulka!O$2,Přehled_body!$E$1:$ED$1,0)),)=0,0.00000000001,IFERROR(INDEX(Přehled_body!$E$3:$ED$130,MATCH(Tabulka!$AI80,Přehled_body!$A$3:$A$130,0),MATCH(Tabulka!O$2,Přehled_body!$E$1:$ED$1,0)),)))</f>
        <v>0</v>
      </c>
      <c r="P80" s="84">
        <f>IF(IFERROR(INDEX(Přehled_body!$E$3:$ED$130,MATCH(Tabulka!$AI80,Přehled_body!$A$3:$A$130,0),MATCH(Tabulka!P$2,Přehled_body!$E$1:$ED$1,0)),)="",,IF(IFERROR(INDEX(Přehled_body!$E$3:$ED$130,MATCH(Tabulka!$AI80,Přehled_body!$A$3:$A$130,0),MATCH(Tabulka!P$2,Přehled_body!$E$1:$ED$1,0)),)=0,0.00000000001,IFERROR(INDEX(Přehled_body!$E$3:$ED$130,MATCH(Tabulka!$AI80,Přehled_body!$A$3:$A$130,0),MATCH(Tabulka!P$2,Přehled_body!$E$1:$ED$1,0)),)))</f>
        <v>0</v>
      </c>
      <c r="Q80" s="84">
        <f>IF(IFERROR(INDEX(Přehled_body!$E$3:$ED$130,MATCH(Tabulka!$AI80,Přehled_body!$A$3:$A$130,0),MATCH(Tabulka!Q$2,Přehled_body!$E$1:$ED$1,0)),)="",,IF(IFERROR(INDEX(Přehled_body!$E$3:$ED$130,MATCH(Tabulka!$AI80,Přehled_body!$A$3:$A$130,0),MATCH(Tabulka!Q$2,Přehled_body!$E$1:$ED$1,0)),)=0,0.00000000001,IFERROR(INDEX(Přehled_body!$E$3:$ED$130,MATCH(Tabulka!$AI80,Přehled_body!$A$3:$A$130,0),MATCH(Tabulka!Q$2,Přehled_body!$E$1:$ED$1,0)),)))</f>
        <v>0</v>
      </c>
      <c r="R80" s="84">
        <f>IF(IFERROR(INDEX(Přehled_body!$E$3:$ED$130,MATCH(Tabulka!$AI80,Přehled_body!$A$3:$A$130,0),MATCH(Tabulka!R$2,Přehled_body!$E$1:$ED$1,0)),)="",,IF(IFERROR(INDEX(Přehled_body!$E$3:$ED$130,MATCH(Tabulka!$AI80,Přehled_body!$A$3:$A$130,0),MATCH(Tabulka!R$2,Přehled_body!$E$1:$ED$1,0)),)=0,0.00000000001,IFERROR(INDEX(Přehled_body!$E$3:$ED$130,MATCH(Tabulka!$AI80,Přehled_body!$A$3:$A$130,0),MATCH(Tabulka!R$2,Přehled_body!$E$1:$ED$1,0)),)))</f>
        <v>0</v>
      </c>
      <c r="S80" s="84">
        <f>IF(IFERROR(INDEX(Přehled_body!$E$3:$ED$130,MATCH(Tabulka!$AI80,Přehled_body!$A$3:$A$130,0),MATCH(Tabulka!S$2,Přehled_body!$E$1:$ED$1,0)),)="",,IF(IFERROR(INDEX(Přehled_body!$E$3:$ED$130,MATCH(Tabulka!$AI80,Přehled_body!$A$3:$A$130,0),MATCH(Tabulka!S$2,Přehled_body!$E$1:$ED$1,0)),)=0,0.00000000001,IFERROR(INDEX(Přehled_body!$E$3:$ED$130,MATCH(Tabulka!$AI80,Přehled_body!$A$3:$A$130,0),MATCH(Tabulka!S$2,Přehled_body!$E$1:$ED$1,0)),)))</f>
        <v>0</v>
      </c>
      <c r="T80" s="84">
        <f>IF(IFERROR(INDEX(Přehled_body!$E$3:$ED$130,MATCH(Tabulka!$AI80,Přehled_body!$A$3:$A$130,0),MATCH(Tabulka!T$2,Přehled_body!$E$1:$ED$1,0)),)="",,IF(IFERROR(INDEX(Přehled_body!$E$3:$ED$130,MATCH(Tabulka!$AI80,Přehled_body!$A$3:$A$130,0),MATCH(Tabulka!T$2,Přehled_body!$E$1:$ED$1,0)),)=0,0.00000000001,IFERROR(INDEX(Přehled_body!$E$3:$ED$130,MATCH(Tabulka!$AI80,Přehled_body!$A$3:$A$130,0),MATCH(Tabulka!T$2,Přehled_body!$E$1:$ED$1,0)),)))</f>
        <v>0</v>
      </c>
      <c r="U80" s="84">
        <f>IF(IFERROR(INDEX(Přehled_body!$E$3:$ED$130,MATCH(Tabulka!$AI80,Přehled_body!$A$3:$A$130,0),MATCH(Tabulka!U$2,Přehled_body!$E$1:$ED$1,0)),)="",,IF(IFERROR(INDEX(Přehled_body!$E$3:$ED$130,MATCH(Tabulka!$AI80,Přehled_body!$A$3:$A$130,0),MATCH(Tabulka!U$2,Přehled_body!$E$1:$ED$1,0)),)=0,0.00000000001,IFERROR(INDEX(Přehled_body!$E$3:$ED$130,MATCH(Tabulka!$AI80,Přehled_body!$A$3:$A$130,0),MATCH(Tabulka!U$2,Přehled_body!$E$1:$ED$1,0)),)))</f>
        <v>0</v>
      </c>
      <c r="V80" s="84">
        <f>IF(IFERROR(INDEX(Přehled_body!$E$3:$ED$130,MATCH(Tabulka!$AI80,Přehled_body!$A$3:$A$130,0),MATCH(Tabulka!V$2,Přehled_body!$E$1:$ED$1,0)),)="",,IF(IFERROR(INDEX(Přehled_body!$E$3:$ED$130,MATCH(Tabulka!$AI80,Přehled_body!$A$3:$A$130,0),MATCH(Tabulka!V$2,Přehled_body!$E$1:$ED$1,0)),)=0,0.00000000001,IFERROR(INDEX(Přehled_body!$E$3:$ED$130,MATCH(Tabulka!$AI80,Přehled_body!$A$3:$A$130,0),MATCH(Tabulka!V$2,Přehled_body!$E$1:$ED$1,0)),)))</f>
        <v>0</v>
      </c>
      <c r="W80" s="84">
        <f>IF(IFERROR(INDEX(Přehled_body!$E$3:$ED$130,MATCH(Tabulka!$AI80,Přehled_body!$A$3:$A$130,0),MATCH(Tabulka!W$2,Přehled_body!$E$1:$ED$1,0)),)="",,IF(IFERROR(INDEX(Přehled_body!$E$3:$ED$130,MATCH(Tabulka!$AI80,Přehled_body!$A$3:$A$130,0),MATCH(Tabulka!W$2,Přehled_body!$E$1:$ED$1,0)),)=0,0.00000000001,IFERROR(INDEX(Přehled_body!$E$3:$ED$130,MATCH(Tabulka!$AI80,Přehled_body!$A$3:$A$130,0),MATCH(Tabulka!W$2,Přehled_body!$E$1:$ED$1,0)),)))</f>
        <v>0</v>
      </c>
      <c r="X80" s="84">
        <f>IF(IFERROR(INDEX(Přehled_body!$E$3:$ED$130,MATCH(Tabulka!$AI80,Přehled_body!$A$3:$A$130,0),MATCH(Tabulka!X$2,Přehled_body!$E$1:$ED$1,0)),)="",,IF(IFERROR(INDEX(Přehled_body!$E$3:$ED$130,MATCH(Tabulka!$AI80,Přehled_body!$A$3:$A$130,0),MATCH(Tabulka!X$2,Přehled_body!$E$1:$ED$1,0)),)=0,0.00000000001,IFERROR(INDEX(Přehled_body!$E$3:$ED$130,MATCH(Tabulka!$AI80,Přehled_body!$A$3:$A$130,0),MATCH(Tabulka!X$2,Přehled_body!$E$1:$ED$1,0)),)))</f>
        <v>0</v>
      </c>
      <c r="Y80" s="84">
        <f>IF(IFERROR(INDEX(Přehled_body!$E$3:$ED$130,MATCH(Tabulka!$AI80,Přehled_body!$A$3:$A$130,0),MATCH(Tabulka!Y$2,Přehled_body!$E$1:$ED$1,0)),)="",,IF(IFERROR(INDEX(Přehled_body!$E$3:$ED$130,MATCH(Tabulka!$AI80,Přehled_body!$A$3:$A$130,0),MATCH(Tabulka!Y$2,Přehled_body!$E$1:$ED$1,0)),)=0,0.00000000001,IFERROR(INDEX(Přehled_body!$E$3:$ED$130,MATCH(Tabulka!$AI80,Přehled_body!$A$3:$A$130,0),MATCH(Tabulka!Y$2,Přehled_body!$E$1:$ED$1,0)),)))</f>
        <v>0</v>
      </c>
      <c r="Z80" s="84">
        <f>IF(IFERROR(INDEX(Přehled_body!$E$3:$ED$130,MATCH(Tabulka!$AI80,Přehled_body!$A$3:$A$130,0),MATCH(Tabulka!Z$2,Přehled_body!$E$1:$ED$1,0)),)="",,IF(IFERROR(INDEX(Přehled_body!$E$3:$ED$130,MATCH(Tabulka!$AI80,Přehled_body!$A$3:$A$130,0),MATCH(Tabulka!Z$2,Přehled_body!$E$1:$ED$1,0)),)=0,0.00000000001,IFERROR(INDEX(Přehled_body!$E$3:$ED$130,MATCH(Tabulka!$AI80,Přehled_body!$A$3:$A$130,0),MATCH(Tabulka!Z$2,Přehled_body!$E$1:$ED$1,0)),)))</f>
        <v>0</v>
      </c>
      <c r="AA80" s="84">
        <f>IF(IFERROR(INDEX(Přehled_body!$E$3:$ED$130,MATCH(Tabulka!$AI80,Přehled_body!$A$3:$A$130,0),MATCH(Tabulka!AA$2,Přehled_body!$E$1:$ED$1,0)),)="",,IF(IFERROR(INDEX(Přehled_body!$E$3:$ED$130,MATCH(Tabulka!$AI80,Přehled_body!$A$3:$A$130,0),MATCH(Tabulka!AA$2,Přehled_body!$E$1:$ED$1,0)),)=0,0.00000000001,IFERROR(INDEX(Přehled_body!$E$3:$ED$130,MATCH(Tabulka!$AI80,Přehled_body!$A$3:$A$130,0),MATCH(Tabulka!AA$2,Přehled_body!$E$1:$ED$1,0)),)))</f>
        <v>0</v>
      </c>
      <c r="AB80" s="84">
        <f>IF(IFERROR(INDEX(Přehled_body!$E$3:$ED$130,MATCH(Tabulka!$AI80,Přehled_body!$A$3:$A$130,0),MATCH(Tabulka!AB$2,Přehled_body!$E$1:$ED$1,0)),)="",,IF(IFERROR(INDEX(Přehled_body!$E$3:$ED$130,MATCH(Tabulka!$AI80,Přehled_body!$A$3:$A$130,0),MATCH(Tabulka!AB$2,Přehled_body!$E$1:$ED$1,0)),)=0,0.00000000001,IFERROR(INDEX(Přehled_body!$E$3:$ED$130,MATCH(Tabulka!$AI80,Přehled_body!$A$3:$A$130,0),MATCH(Tabulka!AB$2,Přehled_body!$E$1:$ED$1,0)),)))</f>
        <v>0</v>
      </c>
      <c r="AC80" s="84">
        <f>IF(IFERROR(INDEX(Přehled_body!$E$3:$ED$130,MATCH(Tabulka!$AI80,Přehled_body!$A$3:$A$130,0),MATCH(Tabulka!AC$2,Přehled_body!$E$1:$ED$1,0)),)="",,IF(IFERROR(INDEX(Přehled_body!$E$3:$ED$130,MATCH(Tabulka!$AI80,Přehled_body!$A$3:$A$130,0),MATCH(Tabulka!AC$2,Přehled_body!$E$1:$ED$1,0)),)=0,0.00000000001,IFERROR(INDEX(Přehled_body!$E$3:$ED$130,MATCH(Tabulka!$AI80,Přehled_body!$A$3:$A$130,0),MATCH(Tabulka!AC$2,Přehled_body!$E$1:$ED$1,0)),)))</f>
        <v>0</v>
      </c>
      <c r="AD80" s="84">
        <f>IF(IFERROR(INDEX(Přehled_body!$E$3:$ED$130,MATCH(Tabulka!$AI80,Přehled_body!$A$3:$A$130,0),MATCH(Tabulka!AD$2,Přehled_body!$E$1:$ED$1,0)),)="",,IF(IFERROR(INDEX(Přehled_body!$E$3:$ED$130,MATCH(Tabulka!$AI80,Přehled_body!$A$3:$A$130,0),MATCH(Tabulka!AD$2,Přehled_body!$E$1:$ED$1,0)),)=0,0.00000000001,IFERROR(INDEX(Přehled_body!$E$3:$ED$130,MATCH(Tabulka!$AI80,Přehled_body!$A$3:$A$130,0),MATCH(Tabulka!AD$2,Přehled_body!$E$1:$ED$1,0)),)))</f>
        <v>0</v>
      </c>
      <c r="AE80" s="85">
        <f>IF(SUM($D$79:$AD$83)&lt;1,-90000,SUM(D80:AD80))</f>
        <v>-90000</v>
      </c>
      <c r="AF80" s="140">
        <f>IF(AE83&gt;0.9,SUM(AE79-AE80)+0.00000001,0)</f>
        <v>0</v>
      </c>
      <c r="AG80" s="8"/>
      <c r="AI80" t="str">
        <f>CONCATENATE($B$80," ",$B$81,C80)</f>
        <v>Náhrad. 3Prohry</v>
      </c>
    </row>
    <row r="81" spans="1:35" ht="13.8" hidden="1">
      <c r="A81" s="64" t="str">
        <f>CONCATENATE(B81," ",B80)</f>
        <v>3 Náhrad.</v>
      </c>
      <c r="B81" s="91">
        <v>3</v>
      </c>
      <c r="C81" s="82" t="s">
        <v>39</v>
      </c>
      <c r="D81" s="83">
        <f>IF(IFERROR(INDEX(Přehled_body!$E$3:$ED$130,MATCH(Tabulka!$AI81,Přehled_body!$A$3:$A$130,0),MATCH(Tabulka!D$2,Přehled_body!$E$1:$ED$1,0)),)="",,IF(IFERROR(INDEX(Přehled_body!$E$3:$ED$130,MATCH(Tabulka!$AI81,Přehled_body!$A$3:$A$130,0),MATCH(Tabulka!D$2,Přehled_body!$E$1:$ED$1,0)),)=0,0.00000000001,IFERROR(INDEX(Přehled_body!$E$3:$ED$130,MATCH(Tabulka!$AI81,Přehled_body!$A$3:$A$130,0),MATCH(Tabulka!D$2,Přehled_body!$E$1:$ED$1,0)),)))</f>
        <v>0</v>
      </c>
      <c r="E81" s="84">
        <f>IF(IFERROR(INDEX(Přehled_body!$E$3:$ED$130,MATCH(Tabulka!$AI81,Přehled_body!$A$3:$A$130,0),MATCH(Tabulka!E$2,Přehled_body!$E$1:$ED$1,0)),)="",,IF(IFERROR(INDEX(Přehled_body!$E$3:$ED$130,MATCH(Tabulka!$AI81,Přehled_body!$A$3:$A$130,0),MATCH(Tabulka!E$2,Přehled_body!$E$1:$ED$1,0)),)=0,0.00000000001,IFERROR(INDEX(Přehled_body!$E$3:$ED$130,MATCH(Tabulka!$AI81,Přehled_body!$A$3:$A$130,0),MATCH(Tabulka!E$2,Přehled_body!$E$1:$ED$1,0)),)))</f>
        <v>0</v>
      </c>
      <c r="F81" s="84">
        <f>IF(IFERROR(INDEX(Přehled_body!$E$3:$ED$130,MATCH(Tabulka!$AI81,Přehled_body!$A$3:$A$130,0),MATCH(Tabulka!F$2,Přehled_body!$E$1:$ED$1,0)),)="",,IF(IFERROR(INDEX(Přehled_body!$E$3:$ED$130,MATCH(Tabulka!$AI81,Přehled_body!$A$3:$A$130,0),MATCH(Tabulka!F$2,Přehled_body!$E$1:$ED$1,0)),)=0,0.00000000001,IFERROR(INDEX(Přehled_body!$E$3:$ED$130,MATCH(Tabulka!$AI81,Přehled_body!$A$3:$A$130,0),MATCH(Tabulka!F$2,Přehled_body!$E$1:$ED$1,0)),)))</f>
        <v>0</v>
      </c>
      <c r="G81" s="84">
        <f>IF(IFERROR(INDEX(Přehled_body!$E$3:$ED$130,MATCH(Tabulka!$AI81,Přehled_body!$A$3:$A$130,0),MATCH(Tabulka!G$2,Přehled_body!$E$1:$ED$1,0)),)="",,IF(IFERROR(INDEX(Přehled_body!$E$3:$ED$130,MATCH(Tabulka!$AI81,Přehled_body!$A$3:$A$130,0),MATCH(Tabulka!G$2,Přehled_body!$E$1:$ED$1,0)),)=0,0.00000000001,IFERROR(INDEX(Přehled_body!$E$3:$ED$130,MATCH(Tabulka!$AI81,Přehled_body!$A$3:$A$130,0),MATCH(Tabulka!G$2,Přehled_body!$E$1:$ED$1,0)),)))</f>
        <v>0</v>
      </c>
      <c r="H81" s="84">
        <f>IF(IFERROR(INDEX(Přehled_body!$E$3:$ED$130,MATCH(Tabulka!$AI81,Přehled_body!$A$3:$A$130,0),MATCH(Tabulka!H$2,Přehled_body!$E$1:$ED$1,0)),)="",,IF(IFERROR(INDEX(Přehled_body!$E$3:$ED$130,MATCH(Tabulka!$AI81,Přehled_body!$A$3:$A$130,0),MATCH(Tabulka!H$2,Přehled_body!$E$1:$ED$1,0)),)=0,0.00000000001,IFERROR(INDEX(Přehled_body!$E$3:$ED$130,MATCH(Tabulka!$AI81,Přehled_body!$A$3:$A$130,0),MATCH(Tabulka!H$2,Přehled_body!$E$1:$ED$1,0)),)))</f>
        <v>0</v>
      </c>
      <c r="I81" s="84">
        <f>IF(IFERROR(INDEX(Přehled_body!$E$3:$ED$130,MATCH(Tabulka!$AI81,Přehled_body!$A$3:$A$130,0),MATCH(Tabulka!I$2,Přehled_body!$E$1:$ED$1,0)),)="",,IF(IFERROR(INDEX(Přehled_body!$E$3:$ED$130,MATCH(Tabulka!$AI81,Přehled_body!$A$3:$A$130,0),MATCH(Tabulka!I$2,Přehled_body!$E$1:$ED$1,0)),)=0,0.00000000001,IFERROR(INDEX(Přehled_body!$E$3:$ED$130,MATCH(Tabulka!$AI81,Přehled_body!$A$3:$A$130,0),MATCH(Tabulka!I$2,Přehled_body!$E$1:$ED$1,0)),)))</f>
        <v>0</v>
      </c>
      <c r="J81" s="84">
        <f>IF(IFERROR(INDEX(Přehled_body!$E$3:$ED$130,MATCH(Tabulka!$AI81,Přehled_body!$A$3:$A$130,0),MATCH(Tabulka!J$2,Přehled_body!$E$1:$ED$1,0)),)="",,IF(IFERROR(INDEX(Přehled_body!$E$3:$ED$130,MATCH(Tabulka!$AI81,Přehled_body!$A$3:$A$130,0),MATCH(Tabulka!J$2,Přehled_body!$E$1:$ED$1,0)),)=0,0.00000000001,IFERROR(INDEX(Přehled_body!$E$3:$ED$130,MATCH(Tabulka!$AI81,Přehled_body!$A$3:$A$130,0),MATCH(Tabulka!J$2,Přehled_body!$E$1:$ED$1,0)),)))</f>
        <v>0</v>
      </c>
      <c r="K81" s="84">
        <f>IF(IFERROR(INDEX(Přehled_body!$E$3:$ED$130,MATCH(Tabulka!$AI81,Přehled_body!$A$3:$A$130,0),MATCH(Tabulka!K$2,Přehled_body!$E$1:$ED$1,0)),)="",,IF(IFERROR(INDEX(Přehled_body!$E$3:$ED$130,MATCH(Tabulka!$AI81,Přehled_body!$A$3:$A$130,0),MATCH(Tabulka!K$2,Přehled_body!$E$1:$ED$1,0)),)=0,0.00000000001,IFERROR(INDEX(Přehled_body!$E$3:$ED$130,MATCH(Tabulka!$AI81,Přehled_body!$A$3:$A$130,0),MATCH(Tabulka!K$2,Přehled_body!$E$1:$ED$1,0)),)))</f>
        <v>0</v>
      </c>
      <c r="L81" s="84">
        <f>IF(IFERROR(INDEX(Přehled_body!$E$3:$ED$130,MATCH(Tabulka!$AI81,Přehled_body!$A$3:$A$130,0),MATCH(Tabulka!L$2,Přehled_body!$E$1:$ED$1,0)),)="",,IF(IFERROR(INDEX(Přehled_body!$E$3:$ED$130,MATCH(Tabulka!$AI81,Přehled_body!$A$3:$A$130,0),MATCH(Tabulka!L$2,Přehled_body!$E$1:$ED$1,0)),)=0,0.00000000001,IFERROR(INDEX(Přehled_body!$E$3:$ED$130,MATCH(Tabulka!$AI81,Přehled_body!$A$3:$A$130,0),MATCH(Tabulka!L$2,Přehled_body!$E$1:$ED$1,0)),)))</f>
        <v>0</v>
      </c>
      <c r="M81" s="84">
        <f>IF(IFERROR(INDEX(Přehled_body!$E$3:$ED$130,MATCH(Tabulka!$AI81,Přehled_body!$A$3:$A$130,0),MATCH(Tabulka!M$2,Přehled_body!$E$1:$ED$1,0)),)="",,IF(IFERROR(INDEX(Přehled_body!$E$3:$ED$130,MATCH(Tabulka!$AI81,Přehled_body!$A$3:$A$130,0),MATCH(Tabulka!M$2,Přehled_body!$E$1:$ED$1,0)),)=0,0.00000000001,IFERROR(INDEX(Přehled_body!$E$3:$ED$130,MATCH(Tabulka!$AI81,Přehled_body!$A$3:$A$130,0),MATCH(Tabulka!M$2,Přehled_body!$E$1:$ED$1,0)),)))</f>
        <v>0</v>
      </c>
      <c r="N81" s="84">
        <f>IF(IFERROR(INDEX(Přehled_body!$E$3:$ED$130,MATCH(Tabulka!$AI81,Přehled_body!$A$3:$A$130,0),MATCH(Tabulka!N$2,Přehled_body!$E$1:$ED$1,0)),)="",,IF(IFERROR(INDEX(Přehled_body!$E$3:$ED$130,MATCH(Tabulka!$AI81,Přehled_body!$A$3:$A$130,0),MATCH(Tabulka!N$2,Přehled_body!$E$1:$ED$1,0)),)=0,0.00000000001,IFERROR(INDEX(Přehled_body!$E$3:$ED$130,MATCH(Tabulka!$AI81,Přehled_body!$A$3:$A$130,0),MATCH(Tabulka!N$2,Přehled_body!$E$1:$ED$1,0)),)))</f>
        <v>0</v>
      </c>
      <c r="O81" s="84">
        <f>IF(IFERROR(INDEX(Přehled_body!$E$3:$ED$130,MATCH(Tabulka!$AI81,Přehled_body!$A$3:$A$130,0),MATCH(Tabulka!O$2,Přehled_body!$E$1:$ED$1,0)),)="",,IF(IFERROR(INDEX(Přehled_body!$E$3:$ED$130,MATCH(Tabulka!$AI81,Přehled_body!$A$3:$A$130,0),MATCH(Tabulka!O$2,Přehled_body!$E$1:$ED$1,0)),)=0,0.00000000001,IFERROR(INDEX(Přehled_body!$E$3:$ED$130,MATCH(Tabulka!$AI81,Přehled_body!$A$3:$A$130,0),MATCH(Tabulka!O$2,Přehled_body!$E$1:$ED$1,0)),)))</f>
        <v>0</v>
      </c>
      <c r="P81" s="84">
        <f>IF(IFERROR(INDEX(Přehled_body!$E$3:$ED$130,MATCH(Tabulka!$AI81,Přehled_body!$A$3:$A$130,0),MATCH(Tabulka!P$2,Přehled_body!$E$1:$ED$1,0)),)="",,IF(IFERROR(INDEX(Přehled_body!$E$3:$ED$130,MATCH(Tabulka!$AI81,Přehled_body!$A$3:$A$130,0),MATCH(Tabulka!P$2,Přehled_body!$E$1:$ED$1,0)),)=0,0.00000000001,IFERROR(INDEX(Přehled_body!$E$3:$ED$130,MATCH(Tabulka!$AI81,Přehled_body!$A$3:$A$130,0),MATCH(Tabulka!P$2,Přehled_body!$E$1:$ED$1,0)),)))</f>
        <v>0</v>
      </c>
      <c r="Q81" s="84">
        <f>IF(IFERROR(INDEX(Přehled_body!$E$3:$ED$130,MATCH(Tabulka!$AI81,Přehled_body!$A$3:$A$130,0),MATCH(Tabulka!Q$2,Přehled_body!$E$1:$ED$1,0)),)="",,IF(IFERROR(INDEX(Přehled_body!$E$3:$ED$130,MATCH(Tabulka!$AI81,Přehled_body!$A$3:$A$130,0),MATCH(Tabulka!Q$2,Přehled_body!$E$1:$ED$1,0)),)=0,0.00000000001,IFERROR(INDEX(Přehled_body!$E$3:$ED$130,MATCH(Tabulka!$AI81,Přehled_body!$A$3:$A$130,0),MATCH(Tabulka!Q$2,Přehled_body!$E$1:$ED$1,0)),)))</f>
        <v>0</v>
      </c>
      <c r="R81" s="84">
        <f>IF(IFERROR(INDEX(Přehled_body!$E$3:$ED$130,MATCH(Tabulka!$AI81,Přehled_body!$A$3:$A$130,0),MATCH(Tabulka!R$2,Přehled_body!$E$1:$ED$1,0)),)="",,IF(IFERROR(INDEX(Přehled_body!$E$3:$ED$130,MATCH(Tabulka!$AI81,Přehled_body!$A$3:$A$130,0),MATCH(Tabulka!R$2,Přehled_body!$E$1:$ED$1,0)),)=0,0.00000000001,IFERROR(INDEX(Přehled_body!$E$3:$ED$130,MATCH(Tabulka!$AI81,Přehled_body!$A$3:$A$130,0),MATCH(Tabulka!R$2,Přehled_body!$E$1:$ED$1,0)),)))</f>
        <v>0</v>
      </c>
      <c r="S81" s="84">
        <f>IF(IFERROR(INDEX(Přehled_body!$E$3:$ED$130,MATCH(Tabulka!$AI81,Přehled_body!$A$3:$A$130,0),MATCH(Tabulka!S$2,Přehled_body!$E$1:$ED$1,0)),)="",,IF(IFERROR(INDEX(Přehled_body!$E$3:$ED$130,MATCH(Tabulka!$AI81,Přehled_body!$A$3:$A$130,0),MATCH(Tabulka!S$2,Přehled_body!$E$1:$ED$1,0)),)=0,0.00000000001,IFERROR(INDEX(Přehled_body!$E$3:$ED$130,MATCH(Tabulka!$AI81,Přehled_body!$A$3:$A$130,0),MATCH(Tabulka!S$2,Přehled_body!$E$1:$ED$1,0)),)))</f>
        <v>0</v>
      </c>
      <c r="T81" s="84">
        <f>IF(IFERROR(INDEX(Přehled_body!$E$3:$ED$130,MATCH(Tabulka!$AI81,Přehled_body!$A$3:$A$130,0),MATCH(Tabulka!T$2,Přehled_body!$E$1:$ED$1,0)),)="",,IF(IFERROR(INDEX(Přehled_body!$E$3:$ED$130,MATCH(Tabulka!$AI81,Přehled_body!$A$3:$A$130,0),MATCH(Tabulka!T$2,Přehled_body!$E$1:$ED$1,0)),)=0,0.00000000001,IFERROR(INDEX(Přehled_body!$E$3:$ED$130,MATCH(Tabulka!$AI81,Přehled_body!$A$3:$A$130,0),MATCH(Tabulka!T$2,Přehled_body!$E$1:$ED$1,0)),)))</f>
        <v>0</v>
      </c>
      <c r="U81" s="84">
        <f>IF(IFERROR(INDEX(Přehled_body!$E$3:$ED$130,MATCH(Tabulka!$AI81,Přehled_body!$A$3:$A$130,0),MATCH(Tabulka!U$2,Přehled_body!$E$1:$ED$1,0)),)="",,IF(IFERROR(INDEX(Přehled_body!$E$3:$ED$130,MATCH(Tabulka!$AI81,Přehled_body!$A$3:$A$130,0),MATCH(Tabulka!U$2,Přehled_body!$E$1:$ED$1,0)),)=0,0.00000000001,IFERROR(INDEX(Přehled_body!$E$3:$ED$130,MATCH(Tabulka!$AI81,Přehled_body!$A$3:$A$130,0),MATCH(Tabulka!U$2,Přehled_body!$E$1:$ED$1,0)),)))</f>
        <v>0</v>
      </c>
      <c r="V81" s="84">
        <f>IF(IFERROR(INDEX(Přehled_body!$E$3:$ED$130,MATCH(Tabulka!$AI81,Přehled_body!$A$3:$A$130,0),MATCH(Tabulka!V$2,Přehled_body!$E$1:$ED$1,0)),)="",,IF(IFERROR(INDEX(Přehled_body!$E$3:$ED$130,MATCH(Tabulka!$AI81,Přehled_body!$A$3:$A$130,0),MATCH(Tabulka!V$2,Přehled_body!$E$1:$ED$1,0)),)=0,0.00000000001,IFERROR(INDEX(Přehled_body!$E$3:$ED$130,MATCH(Tabulka!$AI81,Přehled_body!$A$3:$A$130,0),MATCH(Tabulka!V$2,Přehled_body!$E$1:$ED$1,0)),)))</f>
        <v>0</v>
      </c>
      <c r="W81" s="84">
        <f>IF(IFERROR(INDEX(Přehled_body!$E$3:$ED$130,MATCH(Tabulka!$AI81,Přehled_body!$A$3:$A$130,0),MATCH(Tabulka!W$2,Přehled_body!$E$1:$ED$1,0)),)="",,IF(IFERROR(INDEX(Přehled_body!$E$3:$ED$130,MATCH(Tabulka!$AI81,Přehled_body!$A$3:$A$130,0),MATCH(Tabulka!W$2,Přehled_body!$E$1:$ED$1,0)),)=0,0.00000000001,IFERROR(INDEX(Přehled_body!$E$3:$ED$130,MATCH(Tabulka!$AI81,Přehled_body!$A$3:$A$130,0),MATCH(Tabulka!W$2,Přehled_body!$E$1:$ED$1,0)),)))</f>
        <v>0</v>
      </c>
      <c r="X81" s="84">
        <f>IF(IFERROR(INDEX(Přehled_body!$E$3:$ED$130,MATCH(Tabulka!$AI81,Přehled_body!$A$3:$A$130,0),MATCH(Tabulka!X$2,Přehled_body!$E$1:$ED$1,0)),)="",,IF(IFERROR(INDEX(Přehled_body!$E$3:$ED$130,MATCH(Tabulka!$AI81,Přehled_body!$A$3:$A$130,0),MATCH(Tabulka!X$2,Přehled_body!$E$1:$ED$1,0)),)=0,0.00000000001,IFERROR(INDEX(Přehled_body!$E$3:$ED$130,MATCH(Tabulka!$AI81,Přehled_body!$A$3:$A$130,0),MATCH(Tabulka!X$2,Přehled_body!$E$1:$ED$1,0)),)))</f>
        <v>0</v>
      </c>
      <c r="Y81" s="84">
        <f>IF(IFERROR(INDEX(Přehled_body!$E$3:$ED$130,MATCH(Tabulka!$AI81,Přehled_body!$A$3:$A$130,0),MATCH(Tabulka!Y$2,Přehled_body!$E$1:$ED$1,0)),)="",,IF(IFERROR(INDEX(Přehled_body!$E$3:$ED$130,MATCH(Tabulka!$AI81,Přehled_body!$A$3:$A$130,0),MATCH(Tabulka!Y$2,Přehled_body!$E$1:$ED$1,0)),)=0,0.00000000001,IFERROR(INDEX(Přehled_body!$E$3:$ED$130,MATCH(Tabulka!$AI81,Přehled_body!$A$3:$A$130,0),MATCH(Tabulka!Y$2,Přehled_body!$E$1:$ED$1,0)),)))</f>
        <v>0</v>
      </c>
      <c r="Z81" s="84">
        <f>IF(IFERROR(INDEX(Přehled_body!$E$3:$ED$130,MATCH(Tabulka!$AI81,Přehled_body!$A$3:$A$130,0),MATCH(Tabulka!Z$2,Přehled_body!$E$1:$ED$1,0)),)="",,IF(IFERROR(INDEX(Přehled_body!$E$3:$ED$130,MATCH(Tabulka!$AI81,Přehled_body!$A$3:$A$130,0),MATCH(Tabulka!Z$2,Přehled_body!$E$1:$ED$1,0)),)=0,0.00000000001,IFERROR(INDEX(Přehled_body!$E$3:$ED$130,MATCH(Tabulka!$AI81,Přehled_body!$A$3:$A$130,0),MATCH(Tabulka!Z$2,Přehled_body!$E$1:$ED$1,0)),)))</f>
        <v>0</v>
      </c>
      <c r="AA81" s="84">
        <f>IF(IFERROR(INDEX(Přehled_body!$E$3:$ED$130,MATCH(Tabulka!$AI81,Přehled_body!$A$3:$A$130,0),MATCH(Tabulka!AA$2,Přehled_body!$E$1:$ED$1,0)),)="",,IF(IFERROR(INDEX(Přehled_body!$E$3:$ED$130,MATCH(Tabulka!$AI81,Přehled_body!$A$3:$A$130,0),MATCH(Tabulka!AA$2,Přehled_body!$E$1:$ED$1,0)),)=0,0.00000000001,IFERROR(INDEX(Přehled_body!$E$3:$ED$130,MATCH(Tabulka!$AI81,Přehled_body!$A$3:$A$130,0),MATCH(Tabulka!AA$2,Přehled_body!$E$1:$ED$1,0)),)))</f>
        <v>0</v>
      </c>
      <c r="AB81" s="84">
        <f>IF(IFERROR(INDEX(Přehled_body!$E$3:$ED$130,MATCH(Tabulka!$AI81,Přehled_body!$A$3:$A$130,0),MATCH(Tabulka!AB$2,Přehled_body!$E$1:$ED$1,0)),)="",,IF(IFERROR(INDEX(Přehled_body!$E$3:$ED$130,MATCH(Tabulka!$AI81,Přehled_body!$A$3:$A$130,0),MATCH(Tabulka!AB$2,Přehled_body!$E$1:$ED$1,0)),)=0,0.00000000001,IFERROR(INDEX(Přehled_body!$E$3:$ED$130,MATCH(Tabulka!$AI81,Přehled_body!$A$3:$A$130,0),MATCH(Tabulka!AB$2,Přehled_body!$E$1:$ED$1,0)),)))</f>
        <v>0</v>
      </c>
      <c r="AC81" s="84">
        <f>IF(IFERROR(INDEX(Přehled_body!$E$3:$ED$130,MATCH(Tabulka!$AI81,Přehled_body!$A$3:$A$130,0),MATCH(Tabulka!AC$2,Přehled_body!$E$1:$ED$1,0)),)="",,IF(IFERROR(INDEX(Přehled_body!$E$3:$ED$130,MATCH(Tabulka!$AI81,Přehled_body!$A$3:$A$130,0),MATCH(Tabulka!AC$2,Přehled_body!$E$1:$ED$1,0)),)=0,0.00000000001,IFERROR(INDEX(Přehled_body!$E$3:$ED$130,MATCH(Tabulka!$AI81,Přehled_body!$A$3:$A$130,0),MATCH(Tabulka!AC$2,Přehled_body!$E$1:$ED$1,0)),)))</f>
        <v>0</v>
      </c>
      <c r="AD81" s="84">
        <f>IF(IFERROR(INDEX(Přehled_body!$E$3:$ED$130,MATCH(Tabulka!$AI81,Přehled_body!$A$3:$A$130,0),MATCH(Tabulka!AD$2,Přehled_body!$E$1:$ED$1,0)),)="",,IF(IFERROR(INDEX(Přehled_body!$E$3:$ED$130,MATCH(Tabulka!$AI81,Přehled_body!$A$3:$A$130,0),MATCH(Tabulka!AD$2,Přehled_body!$E$1:$ED$1,0)),)=0,0.00000000001,IFERROR(INDEX(Přehled_body!$E$3:$ED$130,MATCH(Tabulka!$AI81,Přehled_body!$A$3:$A$130,0),MATCH(Tabulka!AD$2,Přehled_body!$E$1:$ED$1,0)),)))</f>
        <v>0</v>
      </c>
      <c r="AE81" s="85">
        <f>IF(SUM($D$79:$AD$83)&lt;1,-90000,SUM(D81:AD81))</f>
        <v>-90000</v>
      </c>
      <c r="AF81" s="72"/>
      <c r="AG81" s="8"/>
      <c r="AI81" t="str">
        <f>CONCATENATE($B$80," ",$B$81,C81)</f>
        <v>Náhrad. 3Placeno panáků</v>
      </c>
    </row>
    <row r="82" spans="1:35" ht="13.8" hidden="1">
      <c r="A82" s="64"/>
      <c r="B82" s="91"/>
      <c r="C82" s="82" t="s">
        <v>25</v>
      </c>
      <c r="D82" s="83">
        <f>IF(IFERROR(INDEX(Přehled_body!$E$3:$ED$130,MATCH(Tabulka!$AI82,Přehled_body!$A$3:$A$130,0),MATCH(Tabulka!D$2,Přehled_body!$E$1:$ED$1,0)),)="",,IF(IFERROR(INDEX(Přehled_body!$E$3:$ED$130,MATCH(Tabulka!$AI82,Přehled_body!$A$3:$A$130,0),MATCH(Tabulka!D$2,Přehled_body!$E$1:$ED$1,0)),)=0,0.00000000001,IFERROR(INDEX(Přehled_body!$E$3:$ED$130,MATCH(Tabulka!$AI82,Přehled_body!$A$3:$A$130,0),MATCH(Tabulka!D$2,Přehled_body!$E$1:$ED$1,0)),)))</f>
        <v>0</v>
      </c>
      <c r="E82" s="84">
        <f>IF(IFERROR(INDEX(Přehled_body!$E$3:$ED$130,MATCH(Tabulka!$AI82,Přehled_body!$A$3:$A$130,0),MATCH(Tabulka!E$2,Přehled_body!$E$1:$ED$1,0)),)="",,IF(IFERROR(INDEX(Přehled_body!$E$3:$ED$130,MATCH(Tabulka!$AI82,Přehled_body!$A$3:$A$130,0),MATCH(Tabulka!E$2,Přehled_body!$E$1:$ED$1,0)),)=0,0.00000000001,IFERROR(INDEX(Přehled_body!$E$3:$ED$130,MATCH(Tabulka!$AI82,Přehled_body!$A$3:$A$130,0),MATCH(Tabulka!E$2,Přehled_body!$E$1:$ED$1,0)),)))</f>
        <v>0</v>
      </c>
      <c r="F82" s="84">
        <f>IF(IFERROR(INDEX(Přehled_body!$E$3:$ED$130,MATCH(Tabulka!$AI82,Přehled_body!$A$3:$A$130,0),MATCH(Tabulka!F$2,Přehled_body!$E$1:$ED$1,0)),)="",,IF(IFERROR(INDEX(Přehled_body!$E$3:$ED$130,MATCH(Tabulka!$AI82,Přehled_body!$A$3:$A$130,0),MATCH(Tabulka!F$2,Přehled_body!$E$1:$ED$1,0)),)=0,0.00000000001,IFERROR(INDEX(Přehled_body!$E$3:$ED$130,MATCH(Tabulka!$AI82,Přehled_body!$A$3:$A$130,0),MATCH(Tabulka!F$2,Přehled_body!$E$1:$ED$1,0)),)))</f>
        <v>0</v>
      </c>
      <c r="G82" s="84">
        <f>IF(IFERROR(INDEX(Přehled_body!$E$3:$ED$130,MATCH(Tabulka!$AI82,Přehled_body!$A$3:$A$130,0),MATCH(Tabulka!G$2,Přehled_body!$E$1:$ED$1,0)),)="",,IF(IFERROR(INDEX(Přehled_body!$E$3:$ED$130,MATCH(Tabulka!$AI82,Přehled_body!$A$3:$A$130,0),MATCH(Tabulka!G$2,Přehled_body!$E$1:$ED$1,0)),)=0,0.00000000001,IFERROR(INDEX(Přehled_body!$E$3:$ED$130,MATCH(Tabulka!$AI82,Přehled_body!$A$3:$A$130,0),MATCH(Tabulka!G$2,Přehled_body!$E$1:$ED$1,0)),)))</f>
        <v>0</v>
      </c>
      <c r="H82" s="84">
        <f>IF(IFERROR(INDEX(Přehled_body!$E$3:$ED$130,MATCH(Tabulka!$AI82,Přehled_body!$A$3:$A$130,0),MATCH(Tabulka!H$2,Přehled_body!$E$1:$ED$1,0)),)="",,IF(IFERROR(INDEX(Přehled_body!$E$3:$ED$130,MATCH(Tabulka!$AI82,Přehled_body!$A$3:$A$130,0),MATCH(Tabulka!H$2,Přehled_body!$E$1:$ED$1,0)),)=0,0.00000000001,IFERROR(INDEX(Přehled_body!$E$3:$ED$130,MATCH(Tabulka!$AI82,Přehled_body!$A$3:$A$130,0),MATCH(Tabulka!H$2,Přehled_body!$E$1:$ED$1,0)),)))</f>
        <v>0</v>
      </c>
      <c r="I82" s="84">
        <f>IF(IFERROR(INDEX(Přehled_body!$E$3:$ED$130,MATCH(Tabulka!$AI82,Přehled_body!$A$3:$A$130,0),MATCH(Tabulka!I$2,Přehled_body!$E$1:$ED$1,0)),)="",,IF(IFERROR(INDEX(Přehled_body!$E$3:$ED$130,MATCH(Tabulka!$AI82,Přehled_body!$A$3:$A$130,0),MATCH(Tabulka!I$2,Přehled_body!$E$1:$ED$1,0)),)=0,0.00000000001,IFERROR(INDEX(Přehled_body!$E$3:$ED$130,MATCH(Tabulka!$AI82,Přehled_body!$A$3:$A$130,0),MATCH(Tabulka!I$2,Přehled_body!$E$1:$ED$1,0)),)))</f>
        <v>0</v>
      </c>
      <c r="J82" s="84">
        <f>IF(IFERROR(INDEX(Přehled_body!$E$3:$ED$130,MATCH(Tabulka!$AI82,Přehled_body!$A$3:$A$130,0),MATCH(Tabulka!J$2,Přehled_body!$E$1:$ED$1,0)),)="",,IF(IFERROR(INDEX(Přehled_body!$E$3:$ED$130,MATCH(Tabulka!$AI82,Přehled_body!$A$3:$A$130,0),MATCH(Tabulka!J$2,Přehled_body!$E$1:$ED$1,0)),)=0,0.00000000001,IFERROR(INDEX(Přehled_body!$E$3:$ED$130,MATCH(Tabulka!$AI82,Přehled_body!$A$3:$A$130,0),MATCH(Tabulka!J$2,Přehled_body!$E$1:$ED$1,0)),)))</f>
        <v>0</v>
      </c>
      <c r="K82" s="84">
        <f>IF(IFERROR(INDEX(Přehled_body!$E$3:$ED$130,MATCH(Tabulka!$AI82,Přehled_body!$A$3:$A$130,0),MATCH(Tabulka!K$2,Přehled_body!$E$1:$ED$1,0)),)="",,IF(IFERROR(INDEX(Přehled_body!$E$3:$ED$130,MATCH(Tabulka!$AI82,Přehled_body!$A$3:$A$130,0),MATCH(Tabulka!K$2,Přehled_body!$E$1:$ED$1,0)),)=0,0.00000000001,IFERROR(INDEX(Přehled_body!$E$3:$ED$130,MATCH(Tabulka!$AI82,Přehled_body!$A$3:$A$130,0),MATCH(Tabulka!K$2,Přehled_body!$E$1:$ED$1,0)),)))</f>
        <v>0</v>
      </c>
      <c r="L82" s="84">
        <f>IF(IFERROR(INDEX(Přehled_body!$E$3:$ED$130,MATCH(Tabulka!$AI82,Přehled_body!$A$3:$A$130,0),MATCH(Tabulka!L$2,Přehled_body!$E$1:$ED$1,0)),)="",,IF(IFERROR(INDEX(Přehled_body!$E$3:$ED$130,MATCH(Tabulka!$AI82,Přehled_body!$A$3:$A$130,0),MATCH(Tabulka!L$2,Přehled_body!$E$1:$ED$1,0)),)=0,0.00000000001,IFERROR(INDEX(Přehled_body!$E$3:$ED$130,MATCH(Tabulka!$AI82,Přehled_body!$A$3:$A$130,0),MATCH(Tabulka!L$2,Přehled_body!$E$1:$ED$1,0)),)))</f>
        <v>0</v>
      </c>
      <c r="M82" s="84">
        <f>IF(IFERROR(INDEX(Přehled_body!$E$3:$ED$130,MATCH(Tabulka!$AI82,Přehled_body!$A$3:$A$130,0),MATCH(Tabulka!M$2,Přehled_body!$E$1:$ED$1,0)),)="",,IF(IFERROR(INDEX(Přehled_body!$E$3:$ED$130,MATCH(Tabulka!$AI82,Přehled_body!$A$3:$A$130,0),MATCH(Tabulka!M$2,Přehled_body!$E$1:$ED$1,0)),)=0,0.00000000001,IFERROR(INDEX(Přehled_body!$E$3:$ED$130,MATCH(Tabulka!$AI82,Přehled_body!$A$3:$A$130,0),MATCH(Tabulka!M$2,Přehled_body!$E$1:$ED$1,0)),)))</f>
        <v>0</v>
      </c>
      <c r="N82" s="84">
        <f>IF(IFERROR(INDEX(Přehled_body!$E$3:$ED$130,MATCH(Tabulka!$AI82,Přehled_body!$A$3:$A$130,0),MATCH(Tabulka!N$2,Přehled_body!$E$1:$ED$1,0)),)="",,IF(IFERROR(INDEX(Přehled_body!$E$3:$ED$130,MATCH(Tabulka!$AI82,Přehled_body!$A$3:$A$130,0),MATCH(Tabulka!N$2,Přehled_body!$E$1:$ED$1,0)),)=0,0.00000000001,IFERROR(INDEX(Přehled_body!$E$3:$ED$130,MATCH(Tabulka!$AI82,Přehled_body!$A$3:$A$130,0),MATCH(Tabulka!N$2,Přehled_body!$E$1:$ED$1,0)),)))</f>
        <v>0</v>
      </c>
      <c r="O82" s="84">
        <f>IF(IFERROR(INDEX(Přehled_body!$E$3:$ED$130,MATCH(Tabulka!$AI82,Přehled_body!$A$3:$A$130,0),MATCH(Tabulka!O$2,Přehled_body!$E$1:$ED$1,0)),)="",,IF(IFERROR(INDEX(Přehled_body!$E$3:$ED$130,MATCH(Tabulka!$AI82,Přehled_body!$A$3:$A$130,0),MATCH(Tabulka!O$2,Přehled_body!$E$1:$ED$1,0)),)=0,0.00000000001,IFERROR(INDEX(Přehled_body!$E$3:$ED$130,MATCH(Tabulka!$AI82,Přehled_body!$A$3:$A$130,0),MATCH(Tabulka!O$2,Přehled_body!$E$1:$ED$1,0)),)))</f>
        <v>0</v>
      </c>
      <c r="P82" s="84">
        <f>IF(IFERROR(INDEX(Přehled_body!$E$3:$ED$130,MATCH(Tabulka!$AI82,Přehled_body!$A$3:$A$130,0),MATCH(Tabulka!P$2,Přehled_body!$E$1:$ED$1,0)),)="",,IF(IFERROR(INDEX(Přehled_body!$E$3:$ED$130,MATCH(Tabulka!$AI82,Přehled_body!$A$3:$A$130,0),MATCH(Tabulka!P$2,Přehled_body!$E$1:$ED$1,0)),)=0,0.00000000001,IFERROR(INDEX(Přehled_body!$E$3:$ED$130,MATCH(Tabulka!$AI82,Přehled_body!$A$3:$A$130,0),MATCH(Tabulka!P$2,Přehled_body!$E$1:$ED$1,0)),)))</f>
        <v>0</v>
      </c>
      <c r="Q82" s="84">
        <f>IF(IFERROR(INDEX(Přehled_body!$E$3:$ED$130,MATCH(Tabulka!$AI82,Přehled_body!$A$3:$A$130,0),MATCH(Tabulka!Q$2,Přehled_body!$E$1:$ED$1,0)),)="",,IF(IFERROR(INDEX(Přehled_body!$E$3:$ED$130,MATCH(Tabulka!$AI82,Přehled_body!$A$3:$A$130,0),MATCH(Tabulka!Q$2,Přehled_body!$E$1:$ED$1,0)),)=0,0.00000000001,IFERROR(INDEX(Přehled_body!$E$3:$ED$130,MATCH(Tabulka!$AI82,Přehled_body!$A$3:$A$130,0),MATCH(Tabulka!Q$2,Přehled_body!$E$1:$ED$1,0)),)))</f>
        <v>0</v>
      </c>
      <c r="R82" s="84">
        <f>IF(IFERROR(INDEX(Přehled_body!$E$3:$ED$130,MATCH(Tabulka!$AI82,Přehled_body!$A$3:$A$130,0),MATCH(Tabulka!R$2,Přehled_body!$E$1:$ED$1,0)),)="",,IF(IFERROR(INDEX(Přehled_body!$E$3:$ED$130,MATCH(Tabulka!$AI82,Přehled_body!$A$3:$A$130,0),MATCH(Tabulka!R$2,Přehled_body!$E$1:$ED$1,0)),)=0,0.00000000001,IFERROR(INDEX(Přehled_body!$E$3:$ED$130,MATCH(Tabulka!$AI82,Přehled_body!$A$3:$A$130,0),MATCH(Tabulka!R$2,Přehled_body!$E$1:$ED$1,0)),)))</f>
        <v>0</v>
      </c>
      <c r="S82" s="84">
        <f>IF(IFERROR(INDEX(Přehled_body!$E$3:$ED$130,MATCH(Tabulka!$AI82,Přehled_body!$A$3:$A$130,0),MATCH(Tabulka!S$2,Přehled_body!$E$1:$ED$1,0)),)="",,IF(IFERROR(INDEX(Přehled_body!$E$3:$ED$130,MATCH(Tabulka!$AI82,Přehled_body!$A$3:$A$130,0),MATCH(Tabulka!S$2,Přehled_body!$E$1:$ED$1,0)),)=0,0.00000000001,IFERROR(INDEX(Přehled_body!$E$3:$ED$130,MATCH(Tabulka!$AI82,Přehled_body!$A$3:$A$130,0),MATCH(Tabulka!S$2,Přehled_body!$E$1:$ED$1,0)),)))</f>
        <v>0</v>
      </c>
      <c r="T82" s="84">
        <f>IF(IFERROR(INDEX(Přehled_body!$E$3:$ED$130,MATCH(Tabulka!$AI82,Přehled_body!$A$3:$A$130,0),MATCH(Tabulka!T$2,Přehled_body!$E$1:$ED$1,0)),)="",,IF(IFERROR(INDEX(Přehled_body!$E$3:$ED$130,MATCH(Tabulka!$AI82,Přehled_body!$A$3:$A$130,0),MATCH(Tabulka!T$2,Přehled_body!$E$1:$ED$1,0)),)=0,0.00000000001,IFERROR(INDEX(Přehled_body!$E$3:$ED$130,MATCH(Tabulka!$AI82,Přehled_body!$A$3:$A$130,0),MATCH(Tabulka!T$2,Přehled_body!$E$1:$ED$1,0)),)))</f>
        <v>0</v>
      </c>
      <c r="U82" s="84">
        <f>IF(IFERROR(INDEX(Přehled_body!$E$3:$ED$130,MATCH(Tabulka!$AI82,Přehled_body!$A$3:$A$130,0),MATCH(Tabulka!U$2,Přehled_body!$E$1:$ED$1,0)),)="",,IF(IFERROR(INDEX(Přehled_body!$E$3:$ED$130,MATCH(Tabulka!$AI82,Přehled_body!$A$3:$A$130,0),MATCH(Tabulka!U$2,Přehled_body!$E$1:$ED$1,0)),)=0,0.00000000001,IFERROR(INDEX(Přehled_body!$E$3:$ED$130,MATCH(Tabulka!$AI82,Přehled_body!$A$3:$A$130,0),MATCH(Tabulka!U$2,Přehled_body!$E$1:$ED$1,0)),)))</f>
        <v>0</v>
      </c>
      <c r="V82" s="84">
        <f>IF(IFERROR(INDEX(Přehled_body!$E$3:$ED$130,MATCH(Tabulka!$AI82,Přehled_body!$A$3:$A$130,0),MATCH(Tabulka!V$2,Přehled_body!$E$1:$ED$1,0)),)="",,IF(IFERROR(INDEX(Přehled_body!$E$3:$ED$130,MATCH(Tabulka!$AI82,Přehled_body!$A$3:$A$130,0),MATCH(Tabulka!V$2,Přehled_body!$E$1:$ED$1,0)),)=0,0.00000000001,IFERROR(INDEX(Přehled_body!$E$3:$ED$130,MATCH(Tabulka!$AI82,Přehled_body!$A$3:$A$130,0),MATCH(Tabulka!V$2,Přehled_body!$E$1:$ED$1,0)),)))</f>
        <v>0</v>
      </c>
      <c r="W82" s="84">
        <f>IF(IFERROR(INDEX(Přehled_body!$E$3:$ED$130,MATCH(Tabulka!$AI82,Přehled_body!$A$3:$A$130,0),MATCH(Tabulka!W$2,Přehled_body!$E$1:$ED$1,0)),)="",,IF(IFERROR(INDEX(Přehled_body!$E$3:$ED$130,MATCH(Tabulka!$AI82,Přehled_body!$A$3:$A$130,0),MATCH(Tabulka!W$2,Přehled_body!$E$1:$ED$1,0)),)=0,0.00000000001,IFERROR(INDEX(Přehled_body!$E$3:$ED$130,MATCH(Tabulka!$AI82,Přehled_body!$A$3:$A$130,0),MATCH(Tabulka!W$2,Přehled_body!$E$1:$ED$1,0)),)))</f>
        <v>0</v>
      </c>
      <c r="X82" s="84">
        <f>IF(IFERROR(INDEX(Přehled_body!$E$3:$ED$130,MATCH(Tabulka!$AI82,Přehled_body!$A$3:$A$130,0),MATCH(Tabulka!X$2,Přehled_body!$E$1:$ED$1,0)),)="",,IF(IFERROR(INDEX(Přehled_body!$E$3:$ED$130,MATCH(Tabulka!$AI82,Přehled_body!$A$3:$A$130,0),MATCH(Tabulka!X$2,Přehled_body!$E$1:$ED$1,0)),)=0,0.00000000001,IFERROR(INDEX(Přehled_body!$E$3:$ED$130,MATCH(Tabulka!$AI82,Přehled_body!$A$3:$A$130,0),MATCH(Tabulka!X$2,Přehled_body!$E$1:$ED$1,0)),)))</f>
        <v>0</v>
      </c>
      <c r="Y82" s="84">
        <f>IF(IFERROR(INDEX(Přehled_body!$E$3:$ED$130,MATCH(Tabulka!$AI82,Přehled_body!$A$3:$A$130,0),MATCH(Tabulka!Y$2,Přehled_body!$E$1:$ED$1,0)),)="",,IF(IFERROR(INDEX(Přehled_body!$E$3:$ED$130,MATCH(Tabulka!$AI82,Přehled_body!$A$3:$A$130,0),MATCH(Tabulka!Y$2,Přehled_body!$E$1:$ED$1,0)),)=0,0.00000000001,IFERROR(INDEX(Přehled_body!$E$3:$ED$130,MATCH(Tabulka!$AI82,Přehled_body!$A$3:$A$130,0),MATCH(Tabulka!Y$2,Přehled_body!$E$1:$ED$1,0)),)))</f>
        <v>0</v>
      </c>
      <c r="Z82" s="84">
        <f>IF(IFERROR(INDEX(Přehled_body!$E$3:$ED$130,MATCH(Tabulka!$AI82,Přehled_body!$A$3:$A$130,0),MATCH(Tabulka!Z$2,Přehled_body!$E$1:$ED$1,0)),)="",,IF(IFERROR(INDEX(Přehled_body!$E$3:$ED$130,MATCH(Tabulka!$AI82,Přehled_body!$A$3:$A$130,0),MATCH(Tabulka!Z$2,Přehled_body!$E$1:$ED$1,0)),)=0,0.00000000001,IFERROR(INDEX(Přehled_body!$E$3:$ED$130,MATCH(Tabulka!$AI82,Přehled_body!$A$3:$A$130,0),MATCH(Tabulka!Z$2,Přehled_body!$E$1:$ED$1,0)),)))</f>
        <v>0</v>
      </c>
      <c r="AA82" s="84">
        <f>IF(IFERROR(INDEX(Přehled_body!$E$3:$ED$130,MATCH(Tabulka!$AI82,Přehled_body!$A$3:$A$130,0),MATCH(Tabulka!AA$2,Přehled_body!$E$1:$ED$1,0)),)="",,IF(IFERROR(INDEX(Přehled_body!$E$3:$ED$130,MATCH(Tabulka!$AI82,Přehled_body!$A$3:$A$130,0),MATCH(Tabulka!AA$2,Přehled_body!$E$1:$ED$1,0)),)=0,0.00000000001,IFERROR(INDEX(Přehled_body!$E$3:$ED$130,MATCH(Tabulka!$AI82,Přehled_body!$A$3:$A$130,0),MATCH(Tabulka!AA$2,Přehled_body!$E$1:$ED$1,0)),)))</f>
        <v>0</v>
      </c>
      <c r="AB82" s="84">
        <f>IF(IFERROR(INDEX(Přehled_body!$E$3:$ED$130,MATCH(Tabulka!$AI82,Přehled_body!$A$3:$A$130,0),MATCH(Tabulka!AB$2,Přehled_body!$E$1:$ED$1,0)),)="",,IF(IFERROR(INDEX(Přehled_body!$E$3:$ED$130,MATCH(Tabulka!$AI82,Přehled_body!$A$3:$A$130,0),MATCH(Tabulka!AB$2,Přehled_body!$E$1:$ED$1,0)),)=0,0.00000000001,IFERROR(INDEX(Přehled_body!$E$3:$ED$130,MATCH(Tabulka!$AI82,Přehled_body!$A$3:$A$130,0),MATCH(Tabulka!AB$2,Přehled_body!$E$1:$ED$1,0)),)))</f>
        <v>0</v>
      </c>
      <c r="AC82" s="84">
        <f>IF(IFERROR(INDEX(Přehled_body!$E$3:$ED$130,MATCH(Tabulka!$AI82,Přehled_body!$A$3:$A$130,0),MATCH(Tabulka!AC$2,Přehled_body!$E$1:$ED$1,0)),)="",,IF(IFERROR(INDEX(Přehled_body!$E$3:$ED$130,MATCH(Tabulka!$AI82,Přehled_body!$A$3:$A$130,0),MATCH(Tabulka!AC$2,Přehled_body!$E$1:$ED$1,0)),)=0,0.00000000001,IFERROR(INDEX(Přehled_body!$E$3:$ED$130,MATCH(Tabulka!$AI82,Přehled_body!$A$3:$A$130,0),MATCH(Tabulka!AC$2,Přehled_body!$E$1:$ED$1,0)),)))</f>
        <v>0</v>
      </c>
      <c r="AD82" s="84">
        <f>IF(IFERROR(INDEX(Přehled_body!$E$3:$ED$130,MATCH(Tabulka!$AI82,Přehled_body!$A$3:$A$130,0),MATCH(Tabulka!AD$2,Přehled_body!$E$1:$ED$1,0)),)="",,IF(IFERROR(INDEX(Přehled_body!$E$3:$ED$130,MATCH(Tabulka!$AI82,Přehled_body!$A$3:$A$130,0),MATCH(Tabulka!AD$2,Přehled_body!$E$1:$ED$1,0)),)=0,0.00000000001,IFERROR(INDEX(Přehled_body!$E$3:$ED$130,MATCH(Tabulka!$AI82,Přehled_body!$A$3:$A$130,0),MATCH(Tabulka!AD$2,Přehled_body!$E$1:$ED$1,0)),)))</f>
        <v>0</v>
      </c>
      <c r="AE82" s="85">
        <f>IF(SUM($D$79:$AD$83)&lt;1,-90000,SUM(D82:AD82))</f>
        <v>-90000</v>
      </c>
      <c r="AF82" s="72"/>
      <c r="AG82" s="8"/>
      <c r="AI82" t="str">
        <f>CONCATENATE($B$80," ",$B$81,C82)</f>
        <v>Náhrad. 3Přehozy</v>
      </c>
    </row>
    <row r="83" spans="1:35" ht="14.4" hidden="1" thickBot="1">
      <c r="A83" s="64"/>
      <c r="B83" s="93"/>
      <c r="C83" s="86" t="s">
        <v>37</v>
      </c>
      <c r="D83" s="87">
        <f>IF(IFERROR(INDEX(Přehled_body!$E$3:$ED$130,MATCH(Tabulka!$AI83,Přehled_body!$A$3:$A$130,0),MATCH(Tabulka!D$2,Přehled_body!$E$1:$ED$1,0)),)="",,IF(IFERROR(INDEX(Přehled_body!$E$3:$ED$130,MATCH(Tabulka!$AI83,Přehled_body!$A$3:$A$130,0),MATCH(Tabulka!D$2,Přehled_body!$E$1:$ED$1,0)),)=0,0.00000000001,IFERROR(INDEX(Přehled_body!$E$3:$ED$130,MATCH(Tabulka!$AI83,Přehled_body!$A$3:$A$130,0),MATCH(Tabulka!D$2,Přehled_body!$E$1:$ED$1,0)),)))</f>
        <v>0</v>
      </c>
      <c r="E83" s="88">
        <f>IF(IFERROR(INDEX(Přehled_body!$E$3:$ED$130,MATCH(Tabulka!$AI83,Přehled_body!$A$3:$A$130,0),MATCH(Tabulka!E$2,Přehled_body!$E$1:$ED$1,0)),)="",,IF(IFERROR(INDEX(Přehled_body!$E$3:$ED$130,MATCH(Tabulka!$AI83,Přehled_body!$A$3:$A$130,0),MATCH(Tabulka!E$2,Přehled_body!$E$1:$ED$1,0)),)=0,0.00000000001,IFERROR(INDEX(Přehled_body!$E$3:$ED$130,MATCH(Tabulka!$AI83,Přehled_body!$A$3:$A$130,0),MATCH(Tabulka!E$2,Přehled_body!$E$1:$ED$1,0)),)))</f>
        <v>0</v>
      </c>
      <c r="F83" s="88">
        <f>IF(IFERROR(INDEX(Přehled_body!$E$3:$ED$130,MATCH(Tabulka!$AI83,Přehled_body!$A$3:$A$130,0),MATCH(Tabulka!F$2,Přehled_body!$E$1:$ED$1,0)),)="",,IF(IFERROR(INDEX(Přehled_body!$E$3:$ED$130,MATCH(Tabulka!$AI83,Přehled_body!$A$3:$A$130,0),MATCH(Tabulka!F$2,Přehled_body!$E$1:$ED$1,0)),)=0,0.00000000001,IFERROR(INDEX(Přehled_body!$E$3:$ED$130,MATCH(Tabulka!$AI83,Přehled_body!$A$3:$A$130,0),MATCH(Tabulka!F$2,Přehled_body!$E$1:$ED$1,0)),)))</f>
        <v>0</v>
      </c>
      <c r="G83" s="88">
        <f>IF(IFERROR(INDEX(Přehled_body!$E$3:$ED$130,MATCH(Tabulka!$AI83,Přehled_body!$A$3:$A$130,0),MATCH(Tabulka!G$2,Přehled_body!$E$1:$ED$1,0)),)="",,IF(IFERROR(INDEX(Přehled_body!$E$3:$ED$130,MATCH(Tabulka!$AI83,Přehled_body!$A$3:$A$130,0),MATCH(Tabulka!G$2,Přehled_body!$E$1:$ED$1,0)),)=0,0.00000000001,IFERROR(INDEX(Přehled_body!$E$3:$ED$130,MATCH(Tabulka!$AI83,Přehled_body!$A$3:$A$130,0),MATCH(Tabulka!G$2,Přehled_body!$E$1:$ED$1,0)),)))</f>
        <v>0</v>
      </c>
      <c r="H83" s="88">
        <f>IF(IFERROR(INDEX(Přehled_body!$E$3:$ED$130,MATCH(Tabulka!$AI83,Přehled_body!$A$3:$A$130,0),MATCH(Tabulka!H$2,Přehled_body!$E$1:$ED$1,0)),)="",,IF(IFERROR(INDEX(Přehled_body!$E$3:$ED$130,MATCH(Tabulka!$AI83,Přehled_body!$A$3:$A$130,0),MATCH(Tabulka!H$2,Přehled_body!$E$1:$ED$1,0)),)=0,0.00000000001,IFERROR(INDEX(Přehled_body!$E$3:$ED$130,MATCH(Tabulka!$AI83,Přehled_body!$A$3:$A$130,0),MATCH(Tabulka!H$2,Přehled_body!$E$1:$ED$1,0)),)))</f>
        <v>0</v>
      </c>
      <c r="I83" s="88">
        <f>IF(IFERROR(INDEX(Přehled_body!$E$3:$ED$130,MATCH(Tabulka!$AI83,Přehled_body!$A$3:$A$130,0),MATCH(Tabulka!I$2,Přehled_body!$E$1:$ED$1,0)),)="",,IF(IFERROR(INDEX(Přehled_body!$E$3:$ED$130,MATCH(Tabulka!$AI83,Přehled_body!$A$3:$A$130,0),MATCH(Tabulka!I$2,Přehled_body!$E$1:$ED$1,0)),)=0,0.00000000001,IFERROR(INDEX(Přehled_body!$E$3:$ED$130,MATCH(Tabulka!$AI83,Přehled_body!$A$3:$A$130,0),MATCH(Tabulka!I$2,Přehled_body!$E$1:$ED$1,0)),)))</f>
        <v>0</v>
      </c>
      <c r="J83" s="88">
        <f>IF(IFERROR(INDEX(Přehled_body!$E$3:$ED$130,MATCH(Tabulka!$AI83,Přehled_body!$A$3:$A$130,0),MATCH(Tabulka!J$2,Přehled_body!$E$1:$ED$1,0)),)="",,IF(IFERROR(INDEX(Přehled_body!$E$3:$ED$130,MATCH(Tabulka!$AI83,Přehled_body!$A$3:$A$130,0),MATCH(Tabulka!J$2,Přehled_body!$E$1:$ED$1,0)),)=0,0.00000000001,IFERROR(INDEX(Přehled_body!$E$3:$ED$130,MATCH(Tabulka!$AI83,Přehled_body!$A$3:$A$130,0),MATCH(Tabulka!J$2,Přehled_body!$E$1:$ED$1,0)),)))</f>
        <v>0</v>
      </c>
      <c r="K83" s="88">
        <f>IF(IFERROR(INDEX(Přehled_body!$E$3:$ED$130,MATCH(Tabulka!$AI83,Přehled_body!$A$3:$A$130,0),MATCH(Tabulka!K$2,Přehled_body!$E$1:$ED$1,0)),)="",,IF(IFERROR(INDEX(Přehled_body!$E$3:$ED$130,MATCH(Tabulka!$AI83,Přehled_body!$A$3:$A$130,0),MATCH(Tabulka!K$2,Přehled_body!$E$1:$ED$1,0)),)=0,0.00000000001,IFERROR(INDEX(Přehled_body!$E$3:$ED$130,MATCH(Tabulka!$AI83,Přehled_body!$A$3:$A$130,0),MATCH(Tabulka!K$2,Přehled_body!$E$1:$ED$1,0)),)))</f>
        <v>0</v>
      </c>
      <c r="L83" s="88">
        <f>IF(IFERROR(INDEX(Přehled_body!$E$3:$ED$130,MATCH(Tabulka!$AI83,Přehled_body!$A$3:$A$130,0),MATCH(Tabulka!L$2,Přehled_body!$E$1:$ED$1,0)),)="",,IF(IFERROR(INDEX(Přehled_body!$E$3:$ED$130,MATCH(Tabulka!$AI83,Přehled_body!$A$3:$A$130,0),MATCH(Tabulka!L$2,Přehled_body!$E$1:$ED$1,0)),)=0,0.00000000001,IFERROR(INDEX(Přehled_body!$E$3:$ED$130,MATCH(Tabulka!$AI83,Přehled_body!$A$3:$A$130,0),MATCH(Tabulka!L$2,Přehled_body!$E$1:$ED$1,0)),)))</f>
        <v>0</v>
      </c>
      <c r="M83" s="88">
        <f>IF(IFERROR(INDEX(Přehled_body!$E$3:$ED$130,MATCH(Tabulka!$AI83,Přehled_body!$A$3:$A$130,0),MATCH(Tabulka!M$2,Přehled_body!$E$1:$ED$1,0)),)="",,IF(IFERROR(INDEX(Přehled_body!$E$3:$ED$130,MATCH(Tabulka!$AI83,Přehled_body!$A$3:$A$130,0),MATCH(Tabulka!M$2,Přehled_body!$E$1:$ED$1,0)),)=0,0.00000000001,IFERROR(INDEX(Přehled_body!$E$3:$ED$130,MATCH(Tabulka!$AI83,Přehled_body!$A$3:$A$130,0),MATCH(Tabulka!M$2,Přehled_body!$E$1:$ED$1,0)),)))</f>
        <v>0</v>
      </c>
      <c r="N83" s="88">
        <f>IF(IFERROR(INDEX(Přehled_body!$E$3:$ED$130,MATCH(Tabulka!$AI83,Přehled_body!$A$3:$A$130,0),MATCH(Tabulka!N$2,Přehled_body!$E$1:$ED$1,0)),)="",,IF(IFERROR(INDEX(Přehled_body!$E$3:$ED$130,MATCH(Tabulka!$AI83,Přehled_body!$A$3:$A$130,0),MATCH(Tabulka!N$2,Přehled_body!$E$1:$ED$1,0)),)=0,0.00000000001,IFERROR(INDEX(Přehled_body!$E$3:$ED$130,MATCH(Tabulka!$AI83,Přehled_body!$A$3:$A$130,0),MATCH(Tabulka!N$2,Přehled_body!$E$1:$ED$1,0)),)))</f>
        <v>0</v>
      </c>
      <c r="O83" s="88">
        <f>IF(IFERROR(INDEX(Přehled_body!$E$3:$ED$130,MATCH(Tabulka!$AI83,Přehled_body!$A$3:$A$130,0),MATCH(Tabulka!O$2,Přehled_body!$E$1:$ED$1,0)),)="",,IF(IFERROR(INDEX(Přehled_body!$E$3:$ED$130,MATCH(Tabulka!$AI83,Přehled_body!$A$3:$A$130,0),MATCH(Tabulka!O$2,Přehled_body!$E$1:$ED$1,0)),)=0,0.00000000001,IFERROR(INDEX(Přehled_body!$E$3:$ED$130,MATCH(Tabulka!$AI83,Přehled_body!$A$3:$A$130,0),MATCH(Tabulka!O$2,Přehled_body!$E$1:$ED$1,0)),)))</f>
        <v>0</v>
      </c>
      <c r="P83" s="88">
        <f>IF(IFERROR(INDEX(Přehled_body!$E$3:$ED$130,MATCH(Tabulka!$AI83,Přehled_body!$A$3:$A$130,0),MATCH(Tabulka!P$2,Přehled_body!$E$1:$ED$1,0)),)="",,IF(IFERROR(INDEX(Přehled_body!$E$3:$ED$130,MATCH(Tabulka!$AI83,Přehled_body!$A$3:$A$130,0),MATCH(Tabulka!P$2,Přehled_body!$E$1:$ED$1,0)),)=0,0.00000000001,IFERROR(INDEX(Přehled_body!$E$3:$ED$130,MATCH(Tabulka!$AI83,Přehled_body!$A$3:$A$130,0),MATCH(Tabulka!P$2,Přehled_body!$E$1:$ED$1,0)),)))</f>
        <v>0</v>
      </c>
      <c r="Q83" s="88">
        <f>IF(IFERROR(INDEX(Přehled_body!$E$3:$ED$130,MATCH(Tabulka!$AI83,Přehled_body!$A$3:$A$130,0),MATCH(Tabulka!Q$2,Přehled_body!$E$1:$ED$1,0)),)="",,IF(IFERROR(INDEX(Přehled_body!$E$3:$ED$130,MATCH(Tabulka!$AI83,Přehled_body!$A$3:$A$130,0),MATCH(Tabulka!Q$2,Přehled_body!$E$1:$ED$1,0)),)=0,0.00000000001,IFERROR(INDEX(Přehled_body!$E$3:$ED$130,MATCH(Tabulka!$AI83,Přehled_body!$A$3:$A$130,0),MATCH(Tabulka!Q$2,Přehled_body!$E$1:$ED$1,0)),)))</f>
        <v>0</v>
      </c>
      <c r="R83" s="88">
        <f>IF(IFERROR(INDEX(Přehled_body!$E$3:$ED$130,MATCH(Tabulka!$AI83,Přehled_body!$A$3:$A$130,0),MATCH(Tabulka!R$2,Přehled_body!$E$1:$ED$1,0)),)="",,IF(IFERROR(INDEX(Přehled_body!$E$3:$ED$130,MATCH(Tabulka!$AI83,Přehled_body!$A$3:$A$130,0),MATCH(Tabulka!R$2,Přehled_body!$E$1:$ED$1,0)),)=0,0.00000000001,IFERROR(INDEX(Přehled_body!$E$3:$ED$130,MATCH(Tabulka!$AI83,Přehled_body!$A$3:$A$130,0),MATCH(Tabulka!R$2,Přehled_body!$E$1:$ED$1,0)),)))</f>
        <v>0</v>
      </c>
      <c r="S83" s="88">
        <f>IF(IFERROR(INDEX(Přehled_body!$E$3:$ED$130,MATCH(Tabulka!$AI83,Přehled_body!$A$3:$A$130,0),MATCH(Tabulka!S$2,Přehled_body!$E$1:$ED$1,0)),)="",,IF(IFERROR(INDEX(Přehled_body!$E$3:$ED$130,MATCH(Tabulka!$AI83,Přehled_body!$A$3:$A$130,0),MATCH(Tabulka!S$2,Přehled_body!$E$1:$ED$1,0)),)=0,0.00000000001,IFERROR(INDEX(Přehled_body!$E$3:$ED$130,MATCH(Tabulka!$AI83,Přehled_body!$A$3:$A$130,0),MATCH(Tabulka!S$2,Přehled_body!$E$1:$ED$1,0)),)))</f>
        <v>0</v>
      </c>
      <c r="T83" s="88">
        <f>IF(IFERROR(INDEX(Přehled_body!$E$3:$ED$130,MATCH(Tabulka!$AI83,Přehled_body!$A$3:$A$130,0),MATCH(Tabulka!T$2,Přehled_body!$E$1:$ED$1,0)),)="",,IF(IFERROR(INDEX(Přehled_body!$E$3:$ED$130,MATCH(Tabulka!$AI83,Přehled_body!$A$3:$A$130,0),MATCH(Tabulka!T$2,Přehled_body!$E$1:$ED$1,0)),)=0,0.00000000001,IFERROR(INDEX(Přehled_body!$E$3:$ED$130,MATCH(Tabulka!$AI83,Přehled_body!$A$3:$A$130,0),MATCH(Tabulka!T$2,Přehled_body!$E$1:$ED$1,0)),)))</f>
        <v>0</v>
      </c>
      <c r="U83" s="88">
        <f>IF(IFERROR(INDEX(Přehled_body!$E$3:$ED$130,MATCH(Tabulka!$AI83,Přehled_body!$A$3:$A$130,0),MATCH(Tabulka!U$2,Přehled_body!$E$1:$ED$1,0)),)="",,IF(IFERROR(INDEX(Přehled_body!$E$3:$ED$130,MATCH(Tabulka!$AI83,Přehled_body!$A$3:$A$130,0),MATCH(Tabulka!U$2,Přehled_body!$E$1:$ED$1,0)),)=0,0.00000000001,IFERROR(INDEX(Přehled_body!$E$3:$ED$130,MATCH(Tabulka!$AI83,Přehled_body!$A$3:$A$130,0),MATCH(Tabulka!U$2,Přehled_body!$E$1:$ED$1,0)),)))</f>
        <v>0</v>
      </c>
      <c r="V83" s="88">
        <f>IF(IFERROR(INDEX(Přehled_body!$E$3:$ED$130,MATCH(Tabulka!$AI83,Přehled_body!$A$3:$A$130,0),MATCH(Tabulka!V$2,Přehled_body!$E$1:$ED$1,0)),)="",,IF(IFERROR(INDEX(Přehled_body!$E$3:$ED$130,MATCH(Tabulka!$AI83,Přehled_body!$A$3:$A$130,0),MATCH(Tabulka!V$2,Přehled_body!$E$1:$ED$1,0)),)=0,0.00000000001,IFERROR(INDEX(Přehled_body!$E$3:$ED$130,MATCH(Tabulka!$AI83,Přehled_body!$A$3:$A$130,0),MATCH(Tabulka!V$2,Přehled_body!$E$1:$ED$1,0)),)))</f>
        <v>0</v>
      </c>
      <c r="W83" s="88">
        <f>IF(IFERROR(INDEX(Přehled_body!$E$3:$ED$130,MATCH(Tabulka!$AI83,Přehled_body!$A$3:$A$130,0),MATCH(Tabulka!W$2,Přehled_body!$E$1:$ED$1,0)),)="",,IF(IFERROR(INDEX(Přehled_body!$E$3:$ED$130,MATCH(Tabulka!$AI83,Přehled_body!$A$3:$A$130,0),MATCH(Tabulka!W$2,Přehled_body!$E$1:$ED$1,0)),)=0,0.00000000001,IFERROR(INDEX(Přehled_body!$E$3:$ED$130,MATCH(Tabulka!$AI83,Přehled_body!$A$3:$A$130,0),MATCH(Tabulka!W$2,Přehled_body!$E$1:$ED$1,0)),)))</f>
        <v>0</v>
      </c>
      <c r="X83" s="88">
        <f>IF(IFERROR(INDEX(Přehled_body!$E$3:$ED$130,MATCH(Tabulka!$AI83,Přehled_body!$A$3:$A$130,0),MATCH(Tabulka!X$2,Přehled_body!$E$1:$ED$1,0)),)="",,IF(IFERROR(INDEX(Přehled_body!$E$3:$ED$130,MATCH(Tabulka!$AI83,Přehled_body!$A$3:$A$130,0),MATCH(Tabulka!X$2,Přehled_body!$E$1:$ED$1,0)),)=0,0.00000000001,IFERROR(INDEX(Přehled_body!$E$3:$ED$130,MATCH(Tabulka!$AI83,Přehled_body!$A$3:$A$130,0),MATCH(Tabulka!X$2,Přehled_body!$E$1:$ED$1,0)),)))</f>
        <v>0</v>
      </c>
      <c r="Y83" s="88">
        <f>IF(IFERROR(INDEX(Přehled_body!$E$3:$ED$130,MATCH(Tabulka!$AI83,Přehled_body!$A$3:$A$130,0),MATCH(Tabulka!Y$2,Přehled_body!$E$1:$ED$1,0)),)="",,IF(IFERROR(INDEX(Přehled_body!$E$3:$ED$130,MATCH(Tabulka!$AI83,Přehled_body!$A$3:$A$130,0),MATCH(Tabulka!Y$2,Přehled_body!$E$1:$ED$1,0)),)=0,0.00000000001,IFERROR(INDEX(Přehled_body!$E$3:$ED$130,MATCH(Tabulka!$AI83,Přehled_body!$A$3:$A$130,0),MATCH(Tabulka!Y$2,Přehled_body!$E$1:$ED$1,0)),)))</f>
        <v>0</v>
      </c>
      <c r="Z83" s="88">
        <f>IF(IFERROR(INDEX(Přehled_body!$E$3:$ED$130,MATCH(Tabulka!$AI83,Přehled_body!$A$3:$A$130,0),MATCH(Tabulka!Z$2,Přehled_body!$E$1:$ED$1,0)),)="",,IF(IFERROR(INDEX(Přehled_body!$E$3:$ED$130,MATCH(Tabulka!$AI83,Přehled_body!$A$3:$A$130,0),MATCH(Tabulka!Z$2,Přehled_body!$E$1:$ED$1,0)),)=0,0.00000000001,IFERROR(INDEX(Přehled_body!$E$3:$ED$130,MATCH(Tabulka!$AI83,Přehled_body!$A$3:$A$130,0),MATCH(Tabulka!Z$2,Přehled_body!$E$1:$ED$1,0)),)))</f>
        <v>0</v>
      </c>
      <c r="AA83" s="88">
        <f>IF(IFERROR(INDEX(Přehled_body!$E$3:$ED$130,MATCH(Tabulka!$AI83,Přehled_body!$A$3:$A$130,0),MATCH(Tabulka!AA$2,Přehled_body!$E$1:$ED$1,0)),)="",,IF(IFERROR(INDEX(Přehled_body!$E$3:$ED$130,MATCH(Tabulka!$AI83,Přehled_body!$A$3:$A$130,0),MATCH(Tabulka!AA$2,Přehled_body!$E$1:$ED$1,0)),)=0,0.00000000001,IFERROR(INDEX(Přehled_body!$E$3:$ED$130,MATCH(Tabulka!$AI83,Přehled_body!$A$3:$A$130,0),MATCH(Tabulka!AA$2,Přehled_body!$E$1:$ED$1,0)),)))</f>
        <v>0</v>
      </c>
      <c r="AB83" s="88">
        <f>IF(IFERROR(INDEX(Přehled_body!$E$3:$ED$130,MATCH(Tabulka!$AI83,Přehled_body!$A$3:$A$130,0),MATCH(Tabulka!AB$2,Přehled_body!$E$1:$ED$1,0)),)="",,IF(IFERROR(INDEX(Přehled_body!$E$3:$ED$130,MATCH(Tabulka!$AI83,Přehled_body!$A$3:$A$130,0),MATCH(Tabulka!AB$2,Přehled_body!$E$1:$ED$1,0)),)=0,0.00000000001,IFERROR(INDEX(Přehled_body!$E$3:$ED$130,MATCH(Tabulka!$AI83,Přehled_body!$A$3:$A$130,0),MATCH(Tabulka!AB$2,Přehled_body!$E$1:$ED$1,0)),)))</f>
        <v>0</v>
      </c>
      <c r="AC83" s="88">
        <f>IF(IFERROR(INDEX(Přehled_body!$E$3:$ED$130,MATCH(Tabulka!$AI83,Přehled_body!$A$3:$A$130,0),MATCH(Tabulka!AC$2,Přehled_body!$E$1:$ED$1,0)),)="",,IF(IFERROR(INDEX(Přehled_body!$E$3:$ED$130,MATCH(Tabulka!$AI83,Přehled_body!$A$3:$A$130,0),MATCH(Tabulka!AC$2,Přehled_body!$E$1:$ED$1,0)),)=0,0.00000000001,IFERROR(INDEX(Přehled_body!$E$3:$ED$130,MATCH(Tabulka!$AI83,Přehled_body!$A$3:$A$130,0),MATCH(Tabulka!AC$2,Přehled_body!$E$1:$ED$1,0)),)))</f>
        <v>0</v>
      </c>
      <c r="AD83" s="88">
        <f>IF(IFERROR(INDEX(Přehled_body!$E$3:$ED$130,MATCH(Tabulka!$AI83,Přehled_body!$A$3:$A$130,0),MATCH(Tabulka!AD$2,Přehled_body!$E$1:$ED$1,0)),)="",,IF(IFERROR(INDEX(Přehled_body!$E$3:$ED$130,MATCH(Tabulka!$AI83,Přehled_body!$A$3:$A$130,0),MATCH(Tabulka!AD$2,Přehled_body!$E$1:$ED$1,0)),)=0,0.00000000001,IFERROR(INDEX(Přehled_body!$E$3:$ED$130,MATCH(Tabulka!$AI83,Přehled_body!$A$3:$A$130,0),MATCH(Tabulka!AD$2,Přehled_body!$E$1:$ED$1,0)),)))</f>
        <v>0</v>
      </c>
      <c r="AE83" s="89">
        <f>IF(SUM($D$79:$AD$83)&lt;1,-90000,SUM(D83:AD83))</f>
        <v>-90000</v>
      </c>
      <c r="AF83" s="67"/>
      <c r="AG83" s="8"/>
      <c r="AI83" t="str">
        <f>CONCATENATE($B$80," ",$B$81,C83)</f>
        <v>Náhrad. 3Poč. kol</v>
      </c>
    </row>
    <row r="84" spans="1:35" ht="13.8" thickTop="1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</row>
    <row r="85" spans="1:3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</row>
  </sheetData>
  <sheetProtection sheet="1" formatCells="0" formatColumns="0" formatRows="0"/>
  <mergeCells count="3">
    <mergeCell ref="AF2:AF3"/>
    <mergeCell ref="B2:B3"/>
    <mergeCell ref="B1:C1"/>
  </mergeCells>
  <conditionalFormatting sqref="D79 E14:AD14 D9:AD9 I4:AD4 E24:AD24 E34:AD34 E44:AD44 E64:AD64 E74:AD74 D19:AD19 D29:AD29 D39:AD39 D49:AD49 D59:AD59 D69:AD69">
    <cfRule type="cellIs" dxfId="64" priority="97" stopIfTrue="1" operator="greaterThan">
      <formula>2</formula>
    </cfRule>
  </conditionalFormatting>
  <conditionalFormatting sqref="D80 E15:AD15 D10:AD10 E5:AD5 E25:AD25 E35:AD35 E55:AD55 E75:AD75 D20:AD20 D30:AD30 D40:AD40 D50:AD50 D60:AD60 D70:AD70">
    <cfRule type="cellIs" dxfId="63" priority="96" stopIfTrue="1" operator="greaterThan">
      <formula>2</formula>
    </cfRule>
  </conditionalFormatting>
  <conditionalFormatting sqref="D82 E17:AD17 D12:AD12 E7:AD7 E27:AD27 E37:AD37 E47:AD47 E57:AD57 E67:AD67 E77:AD77 D22:AD22 D32:AD32 D42:AD42 D52:AD52 D62:AD62 D72:AD72">
    <cfRule type="cellIs" dxfId="62" priority="95" stopIfTrue="1" operator="greaterThan">
      <formula>2.5</formula>
    </cfRule>
  </conditionalFormatting>
  <conditionalFormatting sqref="D81 E6:AD6 D11:AD11 E16:AD16 E26:AD26 E36:AD36 E46:AD46 E56:AD56 E66:AD66 E76:AD76 D21:AD21 D31:AD31 D41:AD41 D51:AD51 D61:AD61 D71:AD71">
    <cfRule type="cellIs" dxfId="61" priority="93" stopIfTrue="1" operator="greaterThan">
      <formula>2.5</formula>
    </cfRule>
  </conditionalFormatting>
  <conditionalFormatting sqref="AF4:AF78">
    <cfRule type="expression" dxfId="60" priority="68" stopIfTrue="1">
      <formula>$C4="Prohry"</formula>
    </cfRule>
  </conditionalFormatting>
  <conditionalFormatting sqref="AE4:AE8">
    <cfRule type="cellIs" dxfId="59" priority="39" stopIfTrue="1" operator="lessThan">
      <formula>-89000</formula>
    </cfRule>
  </conditionalFormatting>
  <conditionalFormatting sqref="E79:AD79">
    <cfRule type="cellIs" dxfId="58" priority="38" stopIfTrue="1" operator="greaterThan">
      <formula>2</formula>
    </cfRule>
  </conditionalFormatting>
  <conditionalFormatting sqref="E80:AD80">
    <cfRule type="cellIs" dxfId="57" priority="37" stopIfTrue="1" operator="greaterThan">
      <formula>2</formula>
    </cfRule>
  </conditionalFormatting>
  <conditionalFormatting sqref="E82:AD82">
    <cfRule type="cellIs" dxfId="56" priority="36" stopIfTrue="1" operator="greaterThan">
      <formula>2.5</formula>
    </cfRule>
  </conditionalFormatting>
  <conditionalFormatting sqref="E81:AD81">
    <cfRule type="cellIs" dxfId="55" priority="35" stopIfTrue="1" operator="greaterThan">
      <formula>2.5</formula>
    </cfRule>
  </conditionalFormatting>
  <conditionalFormatting sqref="AF79 AF81:AF83">
    <cfRule type="expression" dxfId="54" priority="30" stopIfTrue="1">
      <formula>$C79="Prohry"</formula>
    </cfRule>
  </conditionalFormatting>
  <conditionalFormatting sqref="AE9:AE13">
    <cfRule type="expression" dxfId="53" priority="20" stopIfTrue="1">
      <formula>AE9&lt;-89000</formula>
    </cfRule>
  </conditionalFormatting>
  <conditionalFormatting sqref="AE14:AE18">
    <cfRule type="cellIs" dxfId="52" priority="19" stopIfTrue="1" operator="lessThan">
      <formula>-89000</formula>
    </cfRule>
  </conditionalFormatting>
  <conditionalFormatting sqref="AE19:AE23">
    <cfRule type="expression" dxfId="51" priority="18" stopIfTrue="1">
      <formula>AE19&lt;-89000</formula>
    </cfRule>
  </conditionalFormatting>
  <conditionalFormatting sqref="AE24:AE28">
    <cfRule type="cellIs" dxfId="50" priority="17" stopIfTrue="1" operator="lessThan">
      <formula>-89000</formula>
    </cfRule>
  </conditionalFormatting>
  <conditionalFormatting sqref="AE29:AE33">
    <cfRule type="expression" dxfId="49" priority="16" stopIfTrue="1">
      <formula>AE29&lt;-89000</formula>
    </cfRule>
  </conditionalFormatting>
  <conditionalFormatting sqref="AE34:AE38">
    <cfRule type="cellIs" dxfId="48" priority="15" stopIfTrue="1" operator="lessThan">
      <formula>-89000</formula>
    </cfRule>
  </conditionalFormatting>
  <conditionalFormatting sqref="AE39:AE43">
    <cfRule type="expression" dxfId="47" priority="14" stopIfTrue="1">
      <formula>AE39&lt;-89000</formula>
    </cfRule>
  </conditionalFormatting>
  <conditionalFormatting sqref="AE44:AE48">
    <cfRule type="cellIs" dxfId="46" priority="13" stopIfTrue="1" operator="lessThan">
      <formula>-89000</formula>
    </cfRule>
  </conditionalFormatting>
  <conditionalFormatting sqref="AE49:AE53">
    <cfRule type="expression" dxfId="45" priority="12" stopIfTrue="1">
      <formula>AE49&lt;-89000</formula>
    </cfRule>
  </conditionalFormatting>
  <conditionalFormatting sqref="AE54:AE58">
    <cfRule type="cellIs" dxfId="44" priority="11" stopIfTrue="1" operator="lessThan">
      <formula>-89000</formula>
    </cfRule>
  </conditionalFormatting>
  <conditionalFormatting sqref="AE59:AE63">
    <cfRule type="expression" dxfId="43" priority="10" stopIfTrue="1">
      <formula>AE59&lt;-89000</formula>
    </cfRule>
  </conditionalFormatting>
  <conditionalFormatting sqref="AE64:AE68">
    <cfRule type="cellIs" dxfId="42" priority="9" stopIfTrue="1" operator="lessThan">
      <formula>-89000</formula>
    </cfRule>
  </conditionalFormatting>
  <conditionalFormatting sqref="AE69:AE73">
    <cfRule type="expression" dxfId="41" priority="8" stopIfTrue="1">
      <formula>AE69&lt;-89000</formula>
    </cfRule>
  </conditionalFormatting>
  <conditionalFormatting sqref="AE74:AE78">
    <cfRule type="cellIs" dxfId="40" priority="7" stopIfTrue="1" operator="lessThan">
      <formula>-89000</formula>
    </cfRule>
  </conditionalFormatting>
  <conditionalFormatting sqref="AE79:AE83">
    <cfRule type="expression" dxfId="39" priority="6" stopIfTrue="1">
      <formula>AE79&lt;-89000</formula>
    </cfRule>
  </conditionalFormatting>
  <conditionalFormatting sqref="D14 D24 D34 D44 D54 D64 D74 D4:H4">
    <cfRule type="cellIs" dxfId="38" priority="5" stopIfTrue="1" operator="greaterThan">
      <formula>2.5</formula>
    </cfRule>
  </conditionalFormatting>
  <conditionalFormatting sqref="D5 D15 D25 D35 D45 D55 D65 D75">
    <cfRule type="cellIs" dxfId="37" priority="4" stopIfTrue="1" operator="greaterThan">
      <formula>2.5</formula>
    </cfRule>
  </conditionalFormatting>
  <conditionalFormatting sqref="D7 D17 D27 D37 D47 D57 D67 D77">
    <cfRule type="cellIs" dxfId="36" priority="3" stopIfTrue="1" operator="greaterThan">
      <formula>2.5</formula>
    </cfRule>
  </conditionalFormatting>
  <conditionalFormatting sqref="D6 D16 D26 D36 D46 D56 D66 D76">
    <cfRule type="cellIs" dxfId="35" priority="2" stopIfTrue="1" operator="greaterThan">
      <formula>2.5</formula>
    </cfRule>
  </conditionalFormatting>
  <conditionalFormatting sqref="AF80">
    <cfRule type="expression" dxfId="34" priority="1" stopIfTrue="1">
      <formula>$C80="Prohry"</formula>
    </cfRule>
  </conditionalFormatting>
  <printOptions horizontalCentered="1"/>
  <pageMargins left="0.11811023622047245" right="0.31496062992125984" top="0.19685039370078741" bottom="0.19685039370078741" header="0" footer="0"/>
  <pageSetup paperSize="8" scale="92" orientation="landscape" r:id="rId1"/>
  <webPublishItems count="1">
    <webPublishItem id="10858" divId="Šípy_od_7_1_2020_10858" sourceType="printArea" destinationFile="C:\Users\stani\Disk Google\Downloads\Šípy_od_7_1_2020.htm" autoRepublish="1"/>
  </webPublishItem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>
    <pageSetUpPr fitToPage="1"/>
  </sheetPr>
  <dimension ref="A1:Q16"/>
  <sheetViews>
    <sheetView tabSelected="1" zoomScaleNormal="100" workbookViewId="0">
      <selection activeCell="M2" sqref="M2"/>
    </sheetView>
  </sheetViews>
  <sheetFormatPr defaultColWidth="8.88671875" defaultRowHeight="13.2"/>
  <cols>
    <col min="1" max="1" width="9.77734375" style="30" customWidth="1"/>
    <col min="2" max="2" width="18.5546875" style="30" customWidth="1"/>
    <col min="3" max="3" width="9.33203125" style="30" customWidth="1"/>
    <col min="4" max="4" width="9.77734375" style="30" customWidth="1"/>
    <col min="5" max="5" width="9.44140625" style="30" customWidth="1"/>
    <col min="6" max="6" width="9.6640625" style="30" customWidth="1"/>
    <col min="7" max="7" width="11.109375" style="30" customWidth="1"/>
    <col min="8" max="8" width="10.33203125" style="30" customWidth="1"/>
    <col min="9" max="10" width="2.88671875" style="30" customWidth="1"/>
    <col min="11" max="11" width="2.77734375" style="30" customWidth="1"/>
    <col min="12" max="12" width="14.88671875" style="30" bestFit="1" customWidth="1"/>
    <col min="13" max="13" width="12.88671875" style="30" customWidth="1"/>
    <col min="14" max="16" width="8.88671875" style="30"/>
    <col min="17" max="17" width="0" style="30" hidden="1" customWidth="1"/>
    <col min="18" max="16384" width="8.88671875" style="30"/>
  </cols>
  <sheetData>
    <row r="1" spans="1:17" ht="21.45" customHeight="1">
      <c r="A1" s="157" t="str">
        <f>"Pořadí v šípech k "&amp;TEXT(MAX(Tabulka!D2:AE2),"ddd d. M. rrrr")&amp;"      na www.sipy.zlatyruce.cz"</f>
        <v>Pořadí v šípech k út 2. 6. 2020      na www.sipy.zlatyruce.cz</v>
      </c>
      <c r="B1" s="157"/>
      <c r="C1" s="157"/>
      <c r="D1" s="157"/>
      <c r="E1" s="157"/>
      <c r="F1" s="157"/>
      <c r="G1" s="157"/>
      <c r="H1" s="157"/>
    </row>
    <row r="2" spans="1:17" ht="63" thickBot="1">
      <c r="A2" s="53" t="s">
        <v>26</v>
      </c>
      <c r="B2" s="16" t="s">
        <v>20</v>
      </c>
      <c r="C2" s="17" t="s">
        <v>21</v>
      </c>
      <c r="D2" s="17" t="s">
        <v>23</v>
      </c>
      <c r="E2" s="17" t="s">
        <v>22</v>
      </c>
      <c r="F2" s="17" t="s">
        <v>24</v>
      </c>
      <c r="G2" s="17" t="s">
        <v>25</v>
      </c>
      <c r="H2" s="17" t="s">
        <v>38</v>
      </c>
      <c r="L2" s="34" t="s">
        <v>20</v>
      </c>
      <c r="M2" s="131" t="s">
        <v>49</v>
      </c>
    </row>
    <row r="3" spans="1:17" ht="17.399999999999999">
      <c r="A3" s="54">
        <v>1</v>
      </c>
      <c r="B3" s="9" t="str">
        <f>List4!S2</f>
        <v>Petr Weiner</v>
      </c>
      <c r="C3" s="20">
        <f>IF(List4!K2&lt;-88888,-90000,INDEX(Tabulka!$B$4:$AF$84,MATCH(B3,Tabulka!$A$4:$A$84,0),31))</f>
        <v>12.000000009920001</v>
      </c>
      <c r="D3" s="18">
        <f>INDEX(Tabulka!$A$4:$AF$84,MATCH(B3,Tabulka!$A$4:$A$84,0)-1,31)</f>
        <v>13.000000000010001</v>
      </c>
      <c r="E3" s="18">
        <f>INDEX(Tabulka!$B$4:$AF$84,MATCH(B3,Tabulka!$A$4:$A$84,0)+3,30)</f>
        <v>38</v>
      </c>
      <c r="F3" s="18">
        <f>INDEX(Tabulka!$B$4:$AF$84,MATCH(B3,Tabulka!$A$4:$A$84,0),30)</f>
        <v>1.00000000009</v>
      </c>
      <c r="G3" s="18">
        <f>INDEX(Tabulka!$B$4:$AF$84,MATCH(B3,Tabulka!$A$4:$A$84,0)+2,30)</f>
        <v>9.0000000000399982</v>
      </c>
      <c r="H3" s="19">
        <f>INDEX(Tabulka!$B$4:$AF$84,MATCH(B3,Tabulka!$A$4:$A$84,0)+1,30)</f>
        <v>1.00000000009</v>
      </c>
      <c r="L3" s="31" t="str">
        <f>IFERROR(List4!AB2,"")</f>
        <v>Petr Weiner</v>
      </c>
      <c r="M3" s="52">
        <f>IFERROR(List4!AA2,"")</f>
        <v>35.026317989473682</v>
      </c>
      <c r="Q3" s="8" t="s">
        <v>23</v>
      </c>
    </row>
    <row r="4" spans="1:17" ht="17.399999999999999">
      <c r="A4" s="55">
        <v>2</v>
      </c>
      <c r="B4" s="10" t="str">
        <f>List4!S3</f>
        <v>Milan Veselý</v>
      </c>
      <c r="C4" s="21">
        <f>IF(List4!K3&lt;-88888,-90000,INDEX(Tabulka!$B$4:$AF$84,MATCH(B4,Tabulka!$A$4:$A$84,0),31))</f>
        <v>11.00000000995</v>
      </c>
      <c r="D4" s="12">
        <f>INDEX(Tabulka!$A$4:$AF$84,MATCH(B4,Tabulka!$A$4:$A$84,0)-1,31)</f>
        <v>14.00000000002</v>
      </c>
      <c r="E4" s="12">
        <f>INDEX(Tabulka!$B$4:$AF$84,MATCH(B4,Tabulka!$A$4:$A$84,0)+3,30)</f>
        <v>40</v>
      </c>
      <c r="F4" s="12">
        <f>INDEX(Tabulka!$B$4:$AF$84,MATCH(B4,Tabulka!$A$4:$A$84,0),30)</f>
        <v>3.00000000007</v>
      </c>
      <c r="G4" s="12">
        <f>INDEX(Tabulka!$B$4:$AF$84,MATCH(B4,Tabulka!$A$4:$A$84,0)+2,30)</f>
        <v>10.000000000049999</v>
      </c>
      <c r="H4" s="13">
        <f>INDEX(Tabulka!$B$4:$AF$84,MATCH(B4,Tabulka!$A$4:$A$84,0)+1,30)</f>
        <v>5.00000000007</v>
      </c>
      <c r="J4" s="32"/>
      <c r="L4" s="31" t="str">
        <f>IFERROR(List4!AB3,"")</f>
        <v>Kuba Šedivý</v>
      </c>
      <c r="M4" s="52">
        <f>IFERROR(List4!AA3,"")</f>
        <v>43.809525979523812</v>
      </c>
      <c r="Q4" s="8" t="s">
        <v>24</v>
      </c>
    </row>
    <row r="5" spans="1:17" ht="17.399999999999999">
      <c r="A5" s="55">
        <v>3</v>
      </c>
      <c r="B5" s="10" t="str">
        <f>List4!S4</f>
        <v>Jarda Klein</v>
      </c>
      <c r="C5" s="21">
        <f>IF(List4!K4&lt;-88888,-90000,INDEX(Tabulka!$B$4:$AF$84,MATCH(B5,Tabulka!$A$4:$A$84,0),31))</f>
        <v>8.0000000099499999</v>
      </c>
      <c r="D5" s="12">
        <f>INDEX(Tabulka!$A$4:$AF$84,MATCH(B5,Tabulka!$A$4:$A$84,0)-1,31)</f>
        <v>8.0000000000299991</v>
      </c>
      <c r="E5" s="12">
        <f>INDEX(Tabulka!$B$4:$AF$84,MATCH(B5,Tabulka!$A$4:$A$84,0)+3,30)</f>
        <v>30</v>
      </c>
      <c r="F5" s="12">
        <f>INDEX(Tabulka!$B$4:$AF$84,MATCH(B5,Tabulka!$A$4:$A$84,0),30)</f>
        <v>8.0000000000000008E-11</v>
      </c>
      <c r="G5" s="12">
        <f>INDEX(Tabulka!$B$4:$AF$84,MATCH(B5,Tabulka!$A$4:$A$84,0)+2,30)</f>
        <v>9.00000000002</v>
      </c>
      <c r="H5" s="13">
        <f>INDEX(Tabulka!$B$4:$AF$84,MATCH(B5,Tabulka!$A$4:$A$84,0)+1,30)</f>
        <v>8.0000000000000008E-11</v>
      </c>
      <c r="J5" s="32"/>
      <c r="L5" s="31" t="str">
        <f>IFERROR(List4!AB4,"")</f>
        <v>Jarda Klein</v>
      </c>
      <c r="M5" s="52">
        <f>IFERROR(List4!AA4,"")</f>
        <v>44.400002180000001</v>
      </c>
      <c r="Q5" s="8" t="s">
        <v>39</v>
      </c>
    </row>
    <row r="6" spans="1:17" ht="17.399999999999999">
      <c r="A6" s="55">
        <v>4</v>
      </c>
      <c r="B6" s="10" t="str">
        <f>List4!S5</f>
        <v>Kuba Šedivý</v>
      </c>
      <c r="C6" s="21">
        <f>IF(List4!K5&lt;-88888,-90000,INDEX(Tabulka!$B$4:$AF$84,MATCH(B6,Tabulka!$A$4:$A$84,0),31))</f>
        <v>4.0000000099699999</v>
      </c>
      <c r="D6" s="12">
        <f>INDEX(Tabulka!$A$4:$AF$84,MATCH(B6,Tabulka!$A$4:$A$84,0)-1,31)</f>
        <v>7</v>
      </c>
      <c r="E6" s="12">
        <f>INDEX(Tabulka!$B$4:$AF$84,MATCH(B6,Tabulka!$A$4:$A$84,0)+3,30)</f>
        <v>21</v>
      </c>
      <c r="F6" s="12">
        <f>INDEX(Tabulka!$B$4:$AF$84,MATCH(B6,Tabulka!$A$4:$A$84,0),30)</f>
        <v>3.00000000003</v>
      </c>
      <c r="G6" s="12">
        <f>INDEX(Tabulka!$B$4:$AF$84,MATCH(B6,Tabulka!$A$4:$A$84,0)+2,30)</f>
        <v>5.00000000002</v>
      </c>
      <c r="H6" s="13">
        <f>INDEX(Tabulka!$B$4:$AF$84,MATCH(B6,Tabulka!$A$4:$A$84,0)+1,30)</f>
        <v>5.00000000003</v>
      </c>
      <c r="J6" s="32"/>
      <c r="L6" s="31" t="str">
        <f>IFERROR(List4!AB5,"")</f>
        <v>Milan Veselý</v>
      </c>
      <c r="M6" s="52">
        <f>IFERROR(List4!AA5,"")</f>
        <v>49.675002189999994</v>
      </c>
      <c r="Q6" s="8" t="s">
        <v>25</v>
      </c>
    </row>
    <row r="7" spans="1:17" ht="17.399999999999999">
      <c r="A7" s="55">
        <v>5</v>
      </c>
      <c r="B7" s="10" t="str">
        <f>List4!S6</f>
        <v>Libor Hruška</v>
      </c>
      <c r="C7" s="21">
        <f>IF(List4!K6&lt;-88888,-90000,INDEX(Tabulka!$B$4:$AF$84,MATCH(B7,Tabulka!$A$4:$A$84,0),31))</f>
        <v>4.0000000099799999</v>
      </c>
      <c r="D7" s="12">
        <f>INDEX(Tabulka!$A$4:$AF$84,MATCH(B7,Tabulka!$A$4:$A$84,0)-1,31)</f>
        <v>7.00000000005</v>
      </c>
      <c r="E7" s="12">
        <f>INDEX(Tabulka!$B$4:$AF$84,MATCH(B7,Tabulka!$A$4:$A$84,0)+3,30)</f>
        <v>41</v>
      </c>
      <c r="F7" s="12">
        <f>INDEX(Tabulka!$B$4:$AF$84,MATCH(B7,Tabulka!$A$4:$A$84,0),30)</f>
        <v>3.00000000007</v>
      </c>
      <c r="G7" s="12">
        <f>INDEX(Tabulka!$B$4:$AF$84,MATCH(B7,Tabulka!$A$4:$A$84,0)+2,30)</f>
        <v>1.00000000009</v>
      </c>
      <c r="H7" s="13">
        <f>INDEX(Tabulka!$B$4:$AF$84,MATCH(B7,Tabulka!$A$4:$A$84,0)+1,30)</f>
        <v>3.00000000007</v>
      </c>
      <c r="J7" s="32"/>
      <c r="L7" s="31" t="str">
        <f>IFERROR(List4!AB6,"")</f>
        <v>Míra Šedivý</v>
      </c>
      <c r="M7" s="52">
        <f>IFERROR(List4!AA6,"")</f>
        <v>63.538463668461539</v>
      </c>
      <c r="Q7" s="8" t="s">
        <v>37</v>
      </c>
    </row>
    <row r="8" spans="1:17" ht="17.399999999999999">
      <c r="A8" s="55">
        <v>6</v>
      </c>
      <c r="B8" s="10" t="str">
        <f>List4!S7</f>
        <v>Standa Roth</v>
      </c>
      <c r="C8" s="21">
        <f>IF(List4!K7&lt;-88888,-90000,INDEX(Tabulka!$B$4:$AF$84,MATCH(B8,Tabulka!$A$4:$A$84,0),31))</f>
        <v>1.0009999112648984E-8</v>
      </c>
      <c r="D8" s="12">
        <f>INDEX(Tabulka!$A$4:$AF$84,MATCH(B8,Tabulka!$A$4:$A$84,0)-1,31)</f>
        <v>8.0000000000399982</v>
      </c>
      <c r="E8" s="12">
        <f>INDEX(Tabulka!$B$4:$AF$84,MATCH(B8,Tabulka!$A$4:$A$84,0)+3,30)</f>
        <v>36</v>
      </c>
      <c r="F8" s="12">
        <f>INDEX(Tabulka!$B$4:$AF$84,MATCH(B8,Tabulka!$A$4:$A$84,0),30)</f>
        <v>8.0000000000299991</v>
      </c>
      <c r="G8" s="12">
        <f>INDEX(Tabulka!$B$4:$AF$84,MATCH(B8,Tabulka!$A$4:$A$84,0)+2,30)</f>
        <v>4.00000000006</v>
      </c>
      <c r="H8" s="13">
        <f>INDEX(Tabulka!$B$4:$AF$84,MATCH(B8,Tabulka!$A$4:$A$84,0)+1,30)</f>
        <v>10.000000000029999</v>
      </c>
      <c r="J8" s="32"/>
      <c r="L8" s="31" t="str">
        <f>IFERROR(List4!AB7,"")</f>
        <v>Libor Hruška</v>
      </c>
      <c r="M8" s="52">
        <f>IFERROR(List4!AA7,"")</f>
        <v>64.195124111219499</v>
      </c>
      <c r="Q8" s="8" t="s">
        <v>48</v>
      </c>
    </row>
    <row r="9" spans="1:17" ht="17.399999999999999">
      <c r="A9" s="55">
        <v>7</v>
      </c>
      <c r="B9" s="10" t="str">
        <f>List4!S8</f>
        <v>Pavel Pernekr</v>
      </c>
      <c r="C9" s="21">
        <f>IF(List4!K8&lt;-88888,-90000,INDEX(Tabulka!$B$4:$AF$84,MATCH(B9,Tabulka!$A$4:$A$84,0),31))</f>
        <v>1E-8</v>
      </c>
      <c r="D9" s="12">
        <f>INDEX(Tabulka!$A$4:$AF$84,MATCH(B9,Tabulka!$A$4:$A$84,0)-1,31)</f>
        <v>3.00000000005</v>
      </c>
      <c r="E9" s="12">
        <f>INDEX(Tabulka!$B$4:$AF$84,MATCH(B9,Tabulka!$A$4:$A$84,0)+3,30)</f>
        <v>30</v>
      </c>
      <c r="F9" s="12">
        <f>INDEX(Tabulka!$B$4:$AF$84,MATCH(B9,Tabulka!$A$4:$A$84,0),30)</f>
        <v>3.00000000005</v>
      </c>
      <c r="G9" s="12">
        <f>INDEX(Tabulka!$B$4:$AF$84,MATCH(B9,Tabulka!$A$4:$A$84,0)+2,30)</f>
        <v>4.00000000004</v>
      </c>
      <c r="H9" s="13">
        <f>INDEX(Tabulka!$B$4:$AF$84,MATCH(B9,Tabulka!$A$4:$A$84,0)+1,30)</f>
        <v>4.00000000005</v>
      </c>
      <c r="L9" s="31" t="str">
        <f>IFERROR(List4!AB8,"")</f>
        <v>Pavel Pernekr</v>
      </c>
      <c r="M9" s="52">
        <f>IFERROR(List4!AA8,"")</f>
        <v>64.233335473333341</v>
      </c>
      <c r="Q9" s="8" t="s">
        <v>49</v>
      </c>
    </row>
    <row r="10" spans="1:17" ht="17.399999999999999">
      <c r="A10" s="55">
        <v>8</v>
      </c>
      <c r="B10" s="10" t="str">
        <f>List4!S9</f>
        <v>Míra Šedivý</v>
      </c>
      <c r="C10" s="21">
        <f>IF(List4!K9&lt;-88888,-90000,INDEX(Tabulka!$B$4:$AF$84,MATCH(B10,Tabulka!$A$4:$A$84,0),31))</f>
        <v>-0.99999998998999995</v>
      </c>
      <c r="D10" s="12">
        <f>INDEX(Tabulka!$A$4:$AF$84,MATCH(B10,Tabulka!$A$4:$A$84,0)-1,31)</f>
        <v>1.00000000002</v>
      </c>
      <c r="E10" s="12">
        <f>INDEX(Tabulka!$B$4:$AF$84,MATCH(B10,Tabulka!$A$4:$A$84,0)+3,30)</f>
        <v>13</v>
      </c>
      <c r="F10" s="12">
        <f>INDEX(Tabulka!$B$4:$AF$84,MATCH(B10,Tabulka!$A$4:$A$84,0),30)</f>
        <v>2.00000000001</v>
      </c>
      <c r="G10" s="12">
        <f>INDEX(Tabulka!$B$4:$AF$84,MATCH(B10,Tabulka!$A$4:$A$84,0)+2,30)</f>
        <v>4.00000000001</v>
      </c>
      <c r="H10" s="13">
        <f>INDEX(Tabulka!$B$4:$AF$84,MATCH(B10,Tabulka!$A$4:$A$84,0)+1,30)</f>
        <v>3.00000000001</v>
      </c>
      <c r="L10" s="31" t="str">
        <f>IFERROR(List4!AB9,"")</f>
        <v>Jiří Blín</v>
      </c>
      <c r="M10" s="52">
        <f>IFERROR(List4!AA9,"")</f>
        <v>78.333335443333326</v>
      </c>
    </row>
    <row r="11" spans="1:17" ht="17.399999999999999">
      <c r="A11" s="55">
        <v>9</v>
      </c>
      <c r="B11" s="10" t="str">
        <f>List4!S10</f>
        <v>Míra Chalupník</v>
      </c>
      <c r="C11" s="21">
        <f>IF(List4!K10&lt;-88888,-90000,INDEX(Tabulka!$B$4:$AF$84,MATCH(B11,Tabulka!$A$4:$A$84,0),31))</f>
        <v>-2.9999999899800001</v>
      </c>
      <c r="D11" s="12">
        <f>INDEX(Tabulka!$A$4:$AF$84,MATCH(B11,Tabulka!$A$4:$A$84,0)-1,31)</f>
        <v>3E-11</v>
      </c>
      <c r="E11" s="12">
        <f>INDEX(Tabulka!$B$4:$AF$84,MATCH(B11,Tabulka!$A$4:$A$84,0)+3,30)</f>
        <v>11</v>
      </c>
      <c r="F11" s="12">
        <f>INDEX(Tabulka!$B$4:$AF$84,MATCH(B11,Tabulka!$A$4:$A$84,0),30)</f>
        <v>3.00000000001</v>
      </c>
      <c r="G11" s="12">
        <f>INDEX(Tabulka!$B$4:$AF$84,MATCH(B11,Tabulka!$A$4:$A$84,0)+2,30)</f>
        <v>3E-11</v>
      </c>
      <c r="H11" s="13">
        <f>INDEX(Tabulka!$B$4:$AF$84,MATCH(B11,Tabulka!$A$4:$A$84,0)+1,30)</f>
        <v>3.00000000001</v>
      </c>
      <c r="L11" s="31" t="str">
        <f>IFERROR(List4!AB10,"")</f>
        <v>Standa Roth</v>
      </c>
      <c r="M11" s="52">
        <f>IFERROR(List4!AA10,"")</f>
        <v>80.50000215</v>
      </c>
    </row>
    <row r="12" spans="1:17" ht="17.399999999999999">
      <c r="A12" s="55">
        <v>10</v>
      </c>
      <c r="B12" s="10" t="str">
        <f>List4!S11</f>
        <v>Jiří Blín</v>
      </c>
      <c r="C12" s="21">
        <f>IF(List4!K11&lt;-88888,-90000,INDEX(Tabulka!$B$4:$AF$84,MATCH(B12,Tabulka!$A$4:$A$84,0),31))</f>
        <v>-7.9999999899500001</v>
      </c>
      <c r="D12" s="12">
        <f>INDEX(Tabulka!$A$4:$AF$84,MATCH(B12,Tabulka!$A$4:$A$84,0)-1,31)</f>
        <v>1.00000000009</v>
      </c>
      <c r="E12" s="12">
        <f>INDEX(Tabulka!$B$4:$AF$84,MATCH(B12,Tabulka!$A$4:$A$84,0)+3,30)</f>
        <v>36</v>
      </c>
      <c r="F12" s="12">
        <f>INDEX(Tabulka!$B$4:$AF$84,MATCH(B12,Tabulka!$A$4:$A$84,0),30)</f>
        <v>9.00000000004</v>
      </c>
      <c r="G12" s="12">
        <f>INDEX(Tabulka!$B$4:$AF$84,MATCH(B12,Tabulka!$A$4:$A$84,0)+2,30)</f>
        <v>8.0000000000500009</v>
      </c>
      <c r="H12" s="13">
        <f>INDEX(Tabulka!$B$4:$AF$84,MATCH(B12,Tabulka!$A$4:$A$84,0)+1,30)</f>
        <v>14.00000000004</v>
      </c>
      <c r="L12" s="31" t="str">
        <f>IFERROR(List4!AB11,"")</f>
        <v>Adam Šmíd</v>
      </c>
      <c r="M12" s="52">
        <f>IFERROR(List4!AA11,"")</f>
        <v>94.586208996551733</v>
      </c>
    </row>
    <row r="13" spans="1:17" ht="17.399999999999999">
      <c r="A13" s="55">
        <v>11</v>
      </c>
      <c r="B13" s="10" t="str">
        <f>List4!S12</f>
        <v>Adam Šmíd</v>
      </c>
      <c r="C13" s="21">
        <f>IF(List4!K12&lt;-88888,-90000,INDEX(Tabulka!$B$4:$AF$84,MATCH(B13,Tabulka!$A$4:$A$84,0),31))</f>
        <v>-8.9999999899399992</v>
      </c>
      <c r="D13" s="12">
        <f>INDEX(Tabulka!$A$4:$AF$84,MATCH(B13,Tabulka!$A$4:$A$84,0)-1,31)</f>
        <v>9.0000000000000012E-11</v>
      </c>
      <c r="E13" s="12">
        <f>INDEX(Tabulka!$B$4:$AF$84,MATCH(B13,Tabulka!$A$4:$A$84,0)+3,30)</f>
        <v>29</v>
      </c>
      <c r="F13" s="12">
        <f>INDEX(Tabulka!$B$4:$AF$84,MATCH(B13,Tabulka!$A$4:$A$84,0),30)</f>
        <v>9.0000000000299991</v>
      </c>
      <c r="G13" s="12">
        <f>INDEX(Tabulka!$B$4:$AF$84,MATCH(B13,Tabulka!$A$4:$A$84,0)+2,30)</f>
        <v>5.00000000004</v>
      </c>
      <c r="H13" s="13">
        <f>INDEX(Tabulka!$B$4:$AF$84,MATCH(B13,Tabulka!$A$4:$A$84,0)+1,30)</f>
        <v>12.000000000029999</v>
      </c>
      <c r="L13" s="31" t="str">
        <f>IFERROR(List4!AB12,"")</f>
        <v>Míra Chalupník</v>
      </c>
      <c r="M13" s="52">
        <f>IFERROR(List4!AA12,"")</f>
        <v>119.81818393818182</v>
      </c>
    </row>
    <row r="14" spans="1:17" ht="17.399999999999999">
      <c r="A14" s="55">
        <v>12</v>
      </c>
      <c r="B14" s="10" t="str">
        <f>List4!S13</f>
        <v>Jiří Fiala</v>
      </c>
      <c r="C14" s="21">
        <f>IF(List4!K13&lt;-88888,-90000,INDEX(Tabulka!$B$4:$AF$84,MATCH(B14,Tabulka!$A$4:$A$84,0),31))</f>
        <v>-90000</v>
      </c>
      <c r="D14" s="12">
        <f>INDEX(Tabulka!$A$4:$AF$84,MATCH(B14,Tabulka!$A$4:$A$84,0)-1,31)</f>
        <v>-90000</v>
      </c>
      <c r="E14" s="12">
        <f>INDEX(Tabulka!$B$4:$AF$84,MATCH(B14,Tabulka!$A$4:$A$84,0)+3,30)</f>
        <v>-90000</v>
      </c>
      <c r="F14" s="12">
        <f>INDEX(Tabulka!$B$4:$AF$84,MATCH(B14,Tabulka!$A$4:$A$84,0),30)</f>
        <v>-90000</v>
      </c>
      <c r="G14" s="12">
        <f>INDEX(Tabulka!$B$4:$AF$84,MATCH(B14,Tabulka!$A$4:$A$84,0)+2,30)</f>
        <v>-90000</v>
      </c>
      <c r="H14" s="13">
        <f>INDEX(Tabulka!$B$4:$AF$84,MATCH(B14,Tabulka!$A$4:$A$84,0)+1,30)</f>
        <v>-90000</v>
      </c>
      <c r="L14" s="31" t="str">
        <f>IFERROR(List4!AB13,"")</f>
        <v>Jiří Fiala</v>
      </c>
      <c r="M14" s="52" t="str">
        <f>IFERROR(List4!AA13,"")</f>
        <v>Neklas</v>
      </c>
    </row>
    <row r="15" spans="1:17" ht="18" thickBot="1">
      <c r="A15" s="56">
        <v>13</v>
      </c>
      <c r="B15" s="11" t="str">
        <f>List4!S14</f>
        <v>Pavla Šmídová</v>
      </c>
      <c r="C15" s="22">
        <f>IF(List4!K14&lt;-88888,-90000,INDEX(Tabulka!$B$4:$AF$84,MATCH(B15,Tabulka!$A$4:$A$84,0),31))</f>
        <v>-90000</v>
      </c>
      <c r="D15" s="14">
        <f>INDEX(Tabulka!$A$4:$AF$84,MATCH(B15,Tabulka!$A$4:$A$84,0)-1,31)</f>
        <v>-90000</v>
      </c>
      <c r="E15" s="14">
        <f>INDEX(Tabulka!$B$4:$AF$84,MATCH(B15,Tabulka!$A$4:$A$84,0)+3,30)</f>
        <v>-90000</v>
      </c>
      <c r="F15" s="14">
        <f>INDEX(Tabulka!$B$4:$AF$84,MATCH(B15,Tabulka!$A$4:$A$84,0),30)</f>
        <v>-90000</v>
      </c>
      <c r="G15" s="14">
        <f>INDEX(Tabulka!$B$4:$AF$84,MATCH(B15,Tabulka!$A$4:$A$84,0)+2,30)</f>
        <v>-90000</v>
      </c>
      <c r="H15" s="15">
        <f>INDEX(Tabulka!$B$4:$AF$84,MATCH(B15,Tabulka!$A$4:$A$84,0)+1,30)</f>
        <v>-90000</v>
      </c>
      <c r="L15" s="31" t="str">
        <f>IFERROR(List4!AB14,"")</f>
        <v>Pavla Šmídová</v>
      </c>
      <c r="M15" s="52" t="str">
        <f>IFERROR(List4!AA14,"")</f>
        <v>Neklas</v>
      </c>
    </row>
    <row r="16" spans="1:17" ht="16.649999999999999" customHeight="1">
      <c r="L16" s="33"/>
      <c r="M16" s="33"/>
    </row>
  </sheetData>
  <sheetProtection formatCells="0" formatColumns="0" formatRows="0" selectLockedCells="1"/>
  <mergeCells count="1">
    <mergeCell ref="A1:H1"/>
  </mergeCells>
  <conditionalFormatting sqref="C15:H15 C13:H13 C3:H3 C5:H5 C7:H7 C9:H9 C11:H11">
    <cfRule type="expression" dxfId="33" priority="10">
      <formula>C3&lt;-89000</formula>
    </cfRule>
  </conditionalFormatting>
  <conditionalFormatting sqref="C4:H4 C6:H6 C8:H8 C10:H10 C12:H12 C14:H14">
    <cfRule type="expression" dxfId="32" priority="12">
      <formula>C4&lt;-89000</formula>
    </cfRule>
  </conditionalFormatting>
  <dataValidations count="1">
    <dataValidation type="list" allowBlank="1" showInputMessage="1" showErrorMessage="1" sqref="M2" xr:uid="{00000000-0002-0000-0200-000000000000}">
      <formula1>$Q$3:$Q$9</formula1>
    </dataValidation>
  </dataValidations>
  <hyperlinks>
    <hyperlink ref="A1:H1" r:id="rId1" display="http://www.sipy.zlatyruce.cz/poradi.htm" xr:uid="{E1759D73-7C52-4F1A-8525-7C81E933547C}"/>
  </hyperlinks>
  <printOptions horizontalCentered="1"/>
  <pageMargins left="0.11811023622047245" right="0.11811023622047245" top="0.19685039370078741" bottom="0.19685039370078741" header="0" footer="0"/>
  <pageSetup paperSize="9" orientation="portrait" r:id="rId2"/>
  <legacyDrawing r:id="rId3"/>
  <webPublishItems count="2">
    <webPublishItem id="355" divId="Šípy_od_7_1_2020_355" sourceType="printArea" destinationFile="C:\Users\stani\Disk Google\Downloads\Šípy_od_7_1_2020.htm" autoRepublish="1"/>
    <webPublishItem id="6927" divId="Šípy_od_7_1_2020_6927" sourceType="printArea" destinationFile="C:\Users\stani\Disk Google\Downloads\Šípy_od_7_1_2020.htm" autoRepublish="1"/>
  </webPublishItems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 codeName="List3"/>
  <dimension ref="A1:AG15"/>
  <sheetViews>
    <sheetView zoomScaleNormal="100" workbookViewId="0">
      <pane xSplit="1" ySplit="1" topLeftCell="O6" activePane="bottomRight" state="frozen"/>
      <selection pane="topRight" activeCell="B1" sqref="B1"/>
      <selection pane="bottomLeft" activeCell="A2" sqref="A2"/>
      <selection pane="bottomRight" activeCell="P6" sqref="P6"/>
    </sheetView>
  </sheetViews>
  <sheetFormatPr defaultColWidth="8.88671875" defaultRowHeight="13.2"/>
  <cols>
    <col min="1" max="1" width="12.33203125" style="8" bestFit="1" customWidth="1"/>
    <col min="2" max="2" width="13.44140625" style="8" customWidth="1"/>
    <col min="3" max="3" width="7.6640625" style="8" bestFit="1" customWidth="1"/>
    <col min="4" max="4" width="13.44140625" style="8" customWidth="1"/>
    <col min="5" max="5" width="10.77734375" style="8" bestFit="1" customWidth="1"/>
    <col min="6" max="6" width="10.21875" style="8" bestFit="1" customWidth="1"/>
    <col min="7" max="7" width="22" style="8" bestFit="1" customWidth="1"/>
    <col min="8" max="8" width="7" style="8" customWidth="1"/>
    <col min="9" max="9" width="1.77734375" style="8" customWidth="1"/>
    <col min="10" max="10" width="12.33203125" style="8" bestFit="1" customWidth="1"/>
    <col min="11" max="11" width="16.109375" style="8" bestFit="1" customWidth="1"/>
    <col min="12" max="16" width="17" style="8" bestFit="1" customWidth="1"/>
    <col min="17" max="17" width="12.33203125" style="8" customWidth="1"/>
    <col min="18" max="18" width="5.44140625" style="8" customWidth="1"/>
    <col min="19" max="19" width="12.33203125" style="8" bestFit="1" customWidth="1"/>
    <col min="20" max="20" width="18" style="8" bestFit="1" customWidth="1"/>
    <col min="21" max="21" width="6.33203125" style="8" bestFit="1" customWidth="1"/>
    <col min="22" max="22" width="5.77734375" style="8" bestFit="1" customWidth="1"/>
    <col min="23" max="23" width="21.33203125" style="8" customWidth="1"/>
    <col min="24" max="24" width="3" style="8" bestFit="1" customWidth="1"/>
    <col min="25" max="25" width="8.77734375" style="8" bestFit="1" customWidth="1"/>
    <col min="26" max="26" width="7.5546875" style="8" customWidth="1"/>
    <col min="27" max="27" width="16.44140625" style="8" bestFit="1" customWidth="1"/>
    <col min="28" max="28" width="13.44140625" style="8" bestFit="1" customWidth="1"/>
    <col min="29" max="32" width="8.88671875" style="8" customWidth="1"/>
    <col min="33" max="33" width="27.6640625" style="8" bestFit="1" customWidth="1"/>
    <col min="34" max="38" width="8.88671875" style="8" customWidth="1"/>
    <col min="39" max="16384" width="8.88671875" style="8"/>
  </cols>
  <sheetData>
    <row r="1" spans="1:33" s="7" customFormat="1" ht="49.95" customHeight="1">
      <c r="A1" s="44" t="s">
        <v>28</v>
      </c>
      <c r="B1" s="44" t="s">
        <v>29</v>
      </c>
      <c r="C1" s="44" t="s">
        <v>21</v>
      </c>
      <c r="D1" s="44" t="s">
        <v>31</v>
      </c>
      <c r="E1" s="44" t="s">
        <v>30</v>
      </c>
      <c r="F1" s="44" t="s">
        <v>50</v>
      </c>
      <c r="G1" s="44" t="s">
        <v>32</v>
      </c>
      <c r="H1" s="44" t="s">
        <v>34</v>
      </c>
      <c r="I1" s="44" t="s">
        <v>69</v>
      </c>
      <c r="J1" s="44" t="s">
        <v>33</v>
      </c>
      <c r="K1" s="44" t="s">
        <v>35</v>
      </c>
      <c r="L1" s="44" t="s">
        <v>23</v>
      </c>
      <c r="M1" s="44" t="s">
        <v>36</v>
      </c>
      <c r="N1" s="44" t="s">
        <v>24</v>
      </c>
      <c r="O1" s="44" t="s">
        <v>25</v>
      </c>
      <c r="P1" s="44" t="s">
        <v>38</v>
      </c>
      <c r="Q1" s="45" t="s">
        <v>40</v>
      </c>
      <c r="R1" s="44" t="s">
        <v>44</v>
      </c>
      <c r="S1" s="35"/>
      <c r="T1" s="35"/>
      <c r="U1" s="35"/>
      <c r="V1" s="35"/>
      <c r="W1" s="36" t="str">
        <f>AA1</f>
        <v>Průměr konečných bodů na kolo</v>
      </c>
      <c r="X1" s="35"/>
      <c r="Y1" s="35"/>
      <c r="Z1" s="35"/>
      <c r="AA1" s="46" t="str">
        <f>Pořadí!M2</f>
        <v>Průměr konečných bodů na kolo</v>
      </c>
      <c r="AB1" s="36" t="s">
        <v>26</v>
      </c>
    </row>
    <row r="2" spans="1:33">
      <c r="A2" s="37" t="str">
        <f>INDEX(Tabulka!$A$2:$A$125,MATCH(List4!B2,Tabulka!$A$2:$A$125,0)-1,1)</f>
        <v>Jiří Blín</v>
      </c>
      <c r="B2" s="37" t="str">
        <f>Tabulka!$A$36</f>
        <v>Blín Jiří</v>
      </c>
      <c r="C2" s="38">
        <f>IF(INDEX(Tabulka!$A$2:$AF$180,MATCH(List4!D2,Tabulka!$A$2:$A$180,0)+3,31)&lt;1,-90000,INDEX(Tabulka!$A$2:$AF$180,MATCH(D2,Tabulka!$A$2:$A$180,0),32))+List4!E2</f>
        <v>-7.9999977899500001</v>
      </c>
      <c r="D2" s="37" t="str">
        <f t="shared" ref="D2:D14" si="0">A2</f>
        <v>Jiří Blín</v>
      </c>
      <c r="E2" s="39">
        <f>0.0000022</f>
        <v>2.2000000000000001E-6</v>
      </c>
      <c r="F2" s="39">
        <f>0.0000023</f>
        <v>2.3E-6</v>
      </c>
      <c r="G2" s="37" t="str">
        <f t="shared" ref="G2:G14" si="1">CONCATENATE(D2,E2)</f>
        <v>Jiří Blín0,0000022</v>
      </c>
      <c r="H2" s="37">
        <f>IF(ISERROR(MATCH(D2,Tabulka!$A$4:$A$80,0)),,MATCH(D2,Tabulka!$A$4:$A$80,0))</f>
        <v>32</v>
      </c>
      <c r="I2" s="40"/>
      <c r="J2" s="37" t="str">
        <f t="shared" ref="J2:J14" si="2">INDEX($C$2:$I$14,MATCH(K2,$C$2:$C$14,0),2)</f>
        <v>Petr Weiner</v>
      </c>
      <c r="K2" s="41">
        <f t="shared" ref="K2:K14" si="3">LARGE($C$2:$C$14,ROW(I2)-1)</f>
        <v>12.000002089920001</v>
      </c>
      <c r="L2" s="141">
        <f>INDEX(Tabulka!$A$4:$AF$84,MATCH(J2,Tabulka!$A$4:$A$84,0)-1,31)+INDEX($D$2:$E$14,MATCH(K2,$C$2:$C$14,0),2)</f>
        <v>13.000002080010001</v>
      </c>
      <c r="M2" s="141">
        <f>INDEX(Tabulka!$A$4:$AF$80,MATCH(List4!$J2,Tabulka!$A$4:$A$80,0)+3,31)+INDEX($D$2:$E$14,MATCH(K2,$C$2:$C$14,0),2)</f>
        <v>38.000002080000002</v>
      </c>
      <c r="N2" s="141">
        <f>INDEX(Tabulka!$B$4:$AF$84,MATCH(J2,Tabulka!$A$4:$A$84,0),30)+INDEX($D$2:$E$14,MATCH(K2,$C$2:$C$14,0),2)</f>
        <v>1.00000208009</v>
      </c>
      <c r="O2" s="141">
        <f>INDEX(Tabulka!$B$4:$AF$84,MATCH(J2,Tabulka!$A$4:$A$84,0)+2,30)+INDEX($D$2:$E$14,MATCH(K2,$C$2:$C$14,0),2)</f>
        <v>9.000002080039998</v>
      </c>
      <c r="P2" s="141">
        <f>INDEX(Tabulka!$B$4:$AF$84,MATCH(J2,Tabulka!$A$4:$A$84,0)+1,30)+INDEX($D$2:$E$14,MATCH(K2,$C$2:$C$14,0),2)</f>
        <v>1.00000208009</v>
      </c>
      <c r="Q2" s="6">
        <f t="shared" ref="Q2:Q14" si="4">IF(K2&lt;-888,K2*100000,K2*138000+IF(K2&lt;0,IF(AVERAGE($M$2:$M$14)-20&lt;M2,M2*100,M2*150),IF(AVERAGE($M$2:$M$14)-20&lt;M2,M2*-100,M2*-150)+P2*-100+O2*-20+L2*4000))</f>
        <v>1703920.2962713903</v>
      </c>
      <c r="R2" s="48">
        <f>IFERROR(INDEX(Přehled_body!$A$4:$EF$122,MATCH(CONCATENATE(S2,$R$1),Přehled_body!$A$4:$A$122,0),31),"Neklas")+E2</f>
        <v>2.2000000000000001E-6</v>
      </c>
      <c r="S2" s="43" t="str">
        <f t="shared" ref="S2:S13" si="5">INDEX($J$2:$J$14,MATCH(T2,$Q$2:$Q$14,0))</f>
        <v>Petr Weiner</v>
      </c>
      <c r="T2" s="49">
        <f t="shared" ref="T2:T13" si="6">LARGE($Q$2:$Q$14,ROW(S2)-1)</f>
        <v>1703920.2962713903</v>
      </c>
      <c r="U2" s="50">
        <f t="shared" ref="U2:U14" si="7">INDEX($K$2:$K$14,MATCH($S2,$J$2:$J$14,0))</f>
        <v>12.000002089920001</v>
      </c>
      <c r="V2" s="50">
        <f t="shared" ref="V2:V14" si="8">INDEX($K$2:$K$14,MATCH($S2,$J$2:$J$14,0))*-1</f>
        <v>-12.000002089920001</v>
      </c>
      <c r="W2" s="42">
        <f>IF(AND(INDEX(Přehled_body!$A$1:$EF$130,MATCH(CONCATENATE(S2,$AA$1),Přehled_body!$A$1:$A$130,0),COLUMN(Přehled_body!EE3))+E2&lt;-89888,$W$1&lt;&gt;"Výhry",$W$1&lt;&gt;"Poč. kol"),(INDEX(Přehled_body!$A$1:$EF$130,MATCH(CONCATENATE(S2,$AA$1),Přehled_body!$A$1:$A$130,0),COLUMN(Přehled_body!EE3)))*-1+F2,INDEX(Přehled_body!$A$1:$EF$130,MATCH(CONCATENATE(S2,$AA$1),Přehled_body!$A$1:$A$130,0),COLUMN(Přehled_body!EE3))+E2)</f>
        <v>35.026317989473682</v>
      </c>
      <c r="X2" s="43">
        <v>1</v>
      </c>
      <c r="Y2" s="51">
        <f t="shared" ref="Y2:Y14" si="9">IF(OR($AA$1="Výhry",$AA$1="Poč. kol")=TRUE,LARGE($W$2:$W$14,X2),SMALL($W$2:$W$14,X2))</f>
        <v>35.026317989473682</v>
      </c>
      <c r="Z2" s="51"/>
      <c r="AA2" s="51">
        <f t="shared" ref="AA2:AA14" si="10">IF(ROUND(ABS(W2),0)=ABS(90000),"Neklas",IF(OR($AA$1="Výhry",$AA$1="Poč. kol")=TRUE,LARGE($W$2:$W$14,X2),SMALL($W$2:$W$14,X2)))</f>
        <v>35.026317989473682</v>
      </c>
      <c r="AB2" s="43" t="str">
        <f t="shared" ref="AB2:AB14" si="11">INDEX($S$2:$S$14,MATCH($Y2,$W$2:$W$14,0),1)</f>
        <v>Petr Weiner</v>
      </c>
      <c r="AG2" s="8" t="s">
        <v>23</v>
      </c>
    </row>
    <row r="3" spans="1:33">
      <c r="A3" s="37" t="str">
        <f>INDEX(Tabulka!$A$2:$A$125,MATCH(List4!B3,Tabulka!$A$2:$A$125,0)-1,1)</f>
        <v>Jiří Fiala</v>
      </c>
      <c r="B3" s="37" t="str">
        <f>Tabulka!$A$6</f>
        <v>Fiala Jiří</v>
      </c>
      <c r="C3" s="38">
        <f>IF(INDEX(Tabulka!$A$2:$AF$180,MATCH(List4!D3,Tabulka!$A$2:$A$180,0)+3,31)&lt;1,-90000,INDEX(Tabulka!$A$2:$AF$180,MATCH(D3,Tabulka!$A$2:$A$180,0),32))+List4!E3</f>
        <v>-89999.999997809995</v>
      </c>
      <c r="D3" s="37" t="str">
        <f t="shared" si="0"/>
        <v>Jiří Fiala</v>
      </c>
      <c r="E3" s="37">
        <f t="shared" ref="E3:E14" si="12">E2-0.00000001</f>
        <v>2.1900000000000002E-6</v>
      </c>
      <c r="F3" s="39">
        <f t="shared" ref="F3:F14" si="13">F2+0.00000001</f>
        <v>2.3099999999999999E-6</v>
      </c>
      <c r="G3" s="37" t="str">
        <f t="shared" si="1"/>
        <v>Jiří Fiala0,00000219</v>
      </c>
      <c r="H3" s="37">
        <f>IF(ISERROR(MATCH(D3,Tabulka!$A$4:$A$80,0)),,MATCH(D3,Tabulka!$A$4:$A$80,0))</f>
        <v>2</v>
      </c>
      <c r="I3" s="40"/>
      <c r="J3" s="37" t="str">
        <f t="shared" si="2"/>
        <v>Milan Veselý</v>
      </c>
      <c r="K3" s="41">
        <f t="shared" si="3"/>
        <v>11.000002099950001</v>
      </c>
      <c r="L3" s="141">
        <f>INDEX(Tabulka!$A$4:$AF$84,MATCH(J3,Tabulka!$A$4:$A$84,0)-1,31)+INDEX($D$2:$E$14,MATCH(K3,$C$2:$C$14,0),2)</f>
        <v>14.000002090020001</v>
      </c>
      <c r="M3" s="141">
        <f>INDEX(Tabulka!$A$4:$AF$80,MATCH(List4!$J3,Tabulka!$A$4:$A$80,0)+3,31)+INDEX($D$2:$E$14,MATCH(K3,$C$2:$C$14,0),2)</f>
        <v>40.000002090000002</v>
      </c>
      <c r="N3" s="141">
        <f>INDEX(Tabulka!$B$4:$AF$84,MATCH(J3,Tabulka!$A$4:$A$84,0),30)+INDEX($D$2:$E$14,MATCH(K3,$C$2:$C$14,0),2)</f>
        <v>3.0000020900700002</v>
      </c>
      <c r="O3" s="141">
        <f>INDEX(Tabulka!$B$4:$AF$84,MATCH(J3,Tabulka!$A$4:$A$84,0)+2,30)+INDEX($D$2:$E$14,MATCH(K3,$C$2:$C$14,0),2)</f>
        <v>10.00000209005</v>
      </c>
      <c r="P3" s="141">
        <f>INDEX(Tabulka!$B$4:$AF$84,MATCH(J3,Tabulka!$A$4:$A$84,0)+1,30)+INDEX($D$2:$E$14,MATCH(K3,$C$2:$C$14,0),2)</f>
        <v>5.0000020900699997</v>
      </c>
      <c r="Q3" s="6">
        <f t="shared" si="4"/>
        <v>1569300.297693372</v>
      </c>
      <c r="R3" s="48">
        <f>IFERROR(INDEX(Přehled_body!$A$4:$EF$122,MATCH(CONCATENATE(S3,$R$1),Přehled_body!$A$4:$A$122,0),31),"Neklas")+E3</f>
        <v>2.1900000000000002E-6</v>
      </c>
      <c r="S3" s="43" t="str">
        <f t="shared" si="5"/>
        <v>Milan Veselý</v>
      </c>
      <c r="T3" s="49">
        <f t="shared" si="6"/>
        <v>1569300.297693372</v>
      </c>
      <c r="U3" s="50">
        <f t="shared" si="7"/>
        <v>11.000002099950001</v>
      </c>
      <c r="V3" s="50">
        <f t="shared" si="8"/>
        <v>-11.000002099950001</v>
      </c>
      <c r="W3" s="42">
        <f>IF(AND(INDEX(Přehled_body!$A$1:$EF$130,MATCH(CONCATENATE(S3,$AA$1),Přehled_body!$A$1:$A$130,0),COLUMN(Přehled_body!EE4))+E3&lt;-89888,$W$1&lt;&gt;"Výhry",$W$1&lt;&gt;"Poč. kol"),(INDEX(Přehled_body!$A$1:$EF$130,MATCH(CONCATENATE(S3,$AA$1),Přehled_body!$A$1:$A$130,0),COLUMN(Přehled_body!EE4)))*-1+F3,INDEX(Přehled_body!$A$1:$EF$130,MATCH(CONCATENATE(S3,$AA$1),Přehled_body!$A$1:$A$130,0),COLUMN(Přehled_body!EE4))+E3)</f>
        <v>49.675002189999994</v>
      </c>
      <c r="X3" s="43">
        <v>2</v>
      </c>
      <c r="Y3" s="51">
        <f t="shared" si="9"/>
        <v>43.809525979523812</v>
      </c>
      <c r="Z3" s="51"/>
      <c r="AA3" s="51">
        <f t="shared" si="10"/>
        <v>43.809525979523812</v>
      </c>
      <c r="AB3" s="43" t="str">
        <f t="shared" si="11"/>
        <v>Kuba Šedivý</v>
      </c>
      <c r="AG3" s="8" t="s">
        <v>24</v>
      </c>
    </row>
    <row r="4" spans="1:33">
      <c r="A4" s="37" t="str">
        <f>INDEX(Tabulka!$A$2:$A$125,MATCH(List4!B4,Tabulka!$A$2:$A$125,0)-1,1)</f>
        <v>Libor Hruška</v>
      </c>
      <c r="B4" s="37" t="str">
        <f>Tabulka!$A$11</f>
        <v>Hruška Libor</v>
      </c>
      <c r="C4" s="38">
        <f>IF(INDEX(Tabulka!$A$2:$AF$180,MATCH(List4!D4,Tabulka!$A$2:$A$180,0)+3,31)&lt;1,-90000,INDEX(Tabulka!$A$2:$AF$180,MATCH(D4,Tabulka!$A$2:$A$180,0),32))+List4!E4</f>
        <v>4.00000218998</v>
      </c>
      <c r="D4" s="37" t="str">
        <f t="shared" si="0"/>
        <v>Libor Hruška</v>
      </c>
      <c r="E4" s="39">
        <f t="shared" si="12"/>
        <v>2.1800000000000003E-6</v>
      </c>
      <c r="F4" s="39">
        <f t="shared" si="13"/>
        <v>2.3199999999999998E-6</v>
      </c>
      <c r="G4" s="37" t="str">
        <f t="shared" si="1"/>
        <v>Libor Hruška0,00000218</v>
      </c>
      <c r="H4" s="37">
        <f>IF(ISERROR(MATCH(D4,Tabulka!$A$4:$A$80,0)),,MATCH(D4,Tabulka!$A$4:$A$80,0))</f>
        <v>7</v>
      </c>
      <c r="I4" s="40"/>
      <c r="J4" s="37" t="str">
        <f t="shared" si="2"/>
        <v>Jarda Klein</v>
      </c>
      <c r="K4" s="41">
        <f t="shared" si="3"/>
        <v>8.0000021699499992</v>
      </c>
      <c r="L4" s="141">
        <f>INDEX(Tabulka!$A$4:$AF$84,MATCH(J4,Tabulka!$A$4:$A$84,0)-1,31)+INDEX($D$2:$E$14,MATCH(K4,$C$2:$C$14,0),2)</f>
        <v>8.0000021600299984</v>
      </c>
      <c r="M4" s="141">
        <f>INDEX(Tabulka!$A$4:$AF$80,MATCH(List4!$J4,Tabulka!$A$4:$A$80,0)+3,31)+INDEX($D$2:$E$14,MATCH(K4,$C$2:$C$14,0),2)</f>
        <v>30.000002160000001</v>
      </c>
      <c r="N4" s="142">
        <f>INDEX(Tabulka!$B$4:$AF$84,MATCH(J4,Tabulka!$A$4:$A$84,0),30)+INDEX($D$2:$E$14,MATCH(K4,$C$2:$C$14,0),2)</f>
        <v>2.1600800000000006E-6</v>
      </c>
      <c r="O4" s="141">
        <f>INDEX(Tabulka!$B$4:$AF$84,MATCH(J4,Tabulka!$A$4:$A$84,0)+2,30)+INDEX($D$2:$E$14,MATCH(K4,$C$2:$C$14,0),2)</f>
        <v>9.0000021600199993</v>
      </c>
      <c r="P4" s="141">
        <f>INDEX(Tabulka!$B$4:$AF$84,MATCH(J4,Tabulka!$A$4:$A$84,0)+1,30)+INDEX($D$2:$E$14,MATCH(K4,$C$2:$C$14,0),2)</f>
        <v>2.1600800000000006E-6</v>
      </c>
      <c r="Q4" s="6">
        <f t="shared" si="4"/>
        <v>1132820.3076180115</v>
      </c>
      <c r="R4" s="48">
        <f>IFERROR(INDEX(Přehled_body!$A$4:$EF$122,MATCH(CONCATENATE(S4,$R$1),Přehled_body!$A$4:$A$122,0),31),"Neklas")+E4</f>
        <v>2.1800000000000003E-6</v>
      </c>
      <c r="S4" s="43" t="str">
        <f t="shared" si="5"/>
        <v>Jarda Klein</v>
      </c>
      <c r="T4" s="49">
        <f t="shared" si="6"/>
        <v>1132820.3076180115</v>
      </c>
      <c r="U4" s="50">
        <f t="shared" si="7"/>
        <v>8.0000021699499992</v>
      </c>
      <c r="V4" s="50">
        <f t="shared" si="8"/>
        <v>-8.0000021699499992</v>
      </c>
      <c r="W4" s="42">
        <f>IF(AND(INDEX(Přehled_body!$A$1:$EF$130,MATCH(CONCATENATE(S4,$AA$1),Přehled_body!$A$1:$A$130,0),COLUMN(Přehled_body!EE5))+E4&lt;-89888,$W$1&lt;&gt;"Výhry",$W$1&lt;&gt;"Poč. kol"),(INDEX(Přehled_body!$A$1:$EF$130,MATCH(CONCATENATE(S4,$AA$1),Přehled_body!$A$1:$A$130,0),COLUMN(Přehled_body!EE5)))*-1+F4,INDEX(Přehled_body!$A$1:$EF$130,MATCH(CONCATENATE(S4,$AA$1),Přehled_body!$A$1:$A$130,0),COLUMN(Přehled_body!EE5))+E4)</f>
        <v>44.400002180000001</v>
      </c>
      <c r="X4" s="43">
        <v>3</v>
      </c>
      <c r="Y4" s="51">
        <f t="shared" si="9"/>
        <v>44.400002180000001</v>
      </c>
      <c r="Z4" s="51"/>
      <c r="AA4" s="51">
        <f t="shared" si="10"/>
        <v>44.400002180000001</v>
      </c>
      <c r="AB4" s="43" t="str">
        <f t="shared" si="11"/>
        <v>Jarda Klein</v>
      </c>
      <c r="AG4" s="8" t="s">
        <v>39</v>
      </c>
    </row>
    <row r="5" spans="1:33">
      <c r="A5" s="37" t="str">
        <f>INDEX(Tabulka!$A$2:$A$125,MATCH(List4!B5,Tabulka!$A$2:$A$125,0)-1,1)</f>
        <v>Míra Chalupník</v>
      </c>
      <c r="B5" s="37" t="str">
        <f>Tabulka!$A$46</f>
        <v>Chalupník Míra</v>
      </c>
      <c r="C5" s="38">
        <f>IF(INDEX(Tabulka!$A$2:$AF$180,MATCH(List4!D5,Tabulka!$A$2:$A$180,0)+3,31)&lt;1,-90000,INDEX(Tabulka!$A$2:$AF$180,MATCH(D5,Tabulka!$A$2:$A$180,0),32))+List4!E5</f>
        <v>-2.9999978199799999</v>
      </c>
      <c r="D5" s="37" t="str">
        <f t="shared" si="0"/>
        <v>Míra Chalupník</v>
      </c>
      <c r="E5" s="39">
        <f t="shared" si="12"/>
        <v>2.1700000000000004E-6</v>
      </c>
      <c r="F5" s="39">
        <f t="shared" si="13"/>
        <v>2.3299999999999997E-6</v>
      </c>
      <c r="G5" s="37" t="str">
        <f t="shared" si="1"/>
        <v>Míra Chalupník0,00000217</v>
      </c>
      <c r="H5" s="37">
        <f>IF(ISERROR(MATCH(D5,Tabulka!$A$4:$A$80,0)),,MATCH(D5,Tabulka!$A$4:$A$80,0))</f>
        <v>42</v>
      </c>
      <c r="I5" s="40"/>
      <c r="J5" s="37" t="str">
        <f t="shared" si="2"/>
        <v>Libor Hruška</v>
      </c>
      <c r="K5" s="41">
        <f t="shared" si="3"/>
        <v>4.00000218998</v>
      </c>
      <c r="L5" s="141">
        <f>INDEX(Tabulka!$A$4:$AF$84,MATCH(J5,Tabulka!$A$4:$A$84,0)-1,31)+INDEX($D$2:$E$14,MATCH(K5,$C$2:$C$14,0),2)</f>
        <v>7.0000021800500001</v>
      </c>
      <c r="M5" s="141">
        <f>INDEX(Tabulka!$A$4:$AF$80,MATCH(List4!$J5,Tabulka!$A$4:$A$80,0)+3,31)+INDEX($D$2:$E$14,MATCH(K5,$C$2:$C$14,0),2)</f>
        <v>41.000002180000003</v>
      </c>
      <c r="N5" s="141">
        <f>INDEX(Tabulka!$B$4:$AF$84,MATCH(J5,Tabulka!$A$4:$A$84,0),30)+INDEX($D$2:$E$14,MATCH(K5,$C$2:$C$14,0),2)</f>
        <v>3.0000021800700001</v>
      </c>
      <c r="O5" s="141">
        <f>INDEX(Tabulka!$B$4:$AF$84,MATCH(J5,Tabulka!$A$4:$A$84,0)+2,30)+INDEX($D$2:$E$14,MATCH(K5,$C$2:$C$14,0),2)</f>
        <v>1.0000021800900001</v>
      </c>
      <c r="P5" s="141">
        <f>INDEX(Tabulka!$B$4:$AF$84,MATCH(J5,Tabulka!$A$4:$A$84,0)+1,30)+INDEX($D$2:$E$14,MATCH(K5,$C$2:$C$14,0),2)</f>
        <v>3.0000021800700001</v>
      </c>
      <c r="Q5" s="6">
        <f t="shared" si="4"/>
        <v>575580.31045783113</v>
      </c>
      <c r="R5" s="48">
        <f>IFERROR(INDEX(Přehled_body!$A$4:$EF$122,MATCH(CONCATENATE(S5,$R$1),Přehled_body!$A$4:$A$122,0),31),"Neklas")+E5</f>
        <v>2.1700000000000004E-6</v>
      </c>
      <c r="S5" s="43" t="str">
        <f t="shared" si="5"/>
        <v>Kuba Šedivý</v>
      </c>
      <c r="T5" s="49">
        <f t="shared" si="6"/>
        <v>577300.30336725665</v>
      </c>
      <c r="U5" s="50">
        <f t="shared" si="7"/>
        <v>4.0000021399700003</v>
      </c>
      <c r="V5" s="50">
        <f t="shared" si="8"/>
        <v>-4.0000021399700003</v>
      </c>
      <c r="W5" s="42">
        <f>IF(AND(INDEX(Přehled_body!$A$1:$EF$130,MATCH(CONCATENATE(S5,$AA$1),Přehled_body!$A$1:$A$130,0),COLUMN(Přehled_body!EE6))+E5&lt;-89888,$W$1&lt;&gt;"Výhry",$W$1&lt;&gt;"Poč. kol"),(INDEX(Přehled_body!$A$1:$EF$130,MATCH(CONCATENATE(S5,$AA$1),Přehled_body!$A$1:$A$130,0),COLUMN(Přehled_body!EE6)))*-1+F5,INDEX(Přehled_body!$A$1:$EF$130,MATCH(CONCATENATE(S5,$AA$1),Přehled_body!$A$1:$A$130,0),COLUMN(Přehled_body!EE6))+E5)</f>
        <v>43.809525979523812</v>
      </c>
      <c r="X5" s="43">
        <v>4</v>
      </c>
      <c r="Y5" s="51">
        <f t="shared" si="9"/>
        <v>49.675002189999994</v>
      </c>
      <c r="Z5" s="51"/>
      <c r="AA5" s="51">
        <f t="shared" si="10"/>
        <v>49.675002189999994</v>
      </c>
      <c r="AB5" s="43" t="str">
        <f t="shared" si="11"/>
        <v>Milan Veselý</v>
      </c>
      <c r="AG5" s="8" t="s">
        <v>25</v>
      </c>
    </row>
    <row r="6" spans="1:33">
      <c r="A6" s="37" t="str">
        <f>INDEX(Tabulka!$A$2:$A$125,MATCH(List4!B6,Tabulka!$A$2:$A$125,0)-1,1)</f>
        <v>Jarda Klein</v>
      </c>
      <c r="B6" s="37" t="str">
        <f>Tabulka!$A$51</f>
        <v>Klein Jarda</v>
      </c>
      <c r="C6" s="38">
        <f>IF(INDEX(Tabulka!$A$2:$AF$180,MATCH(List4!D6,Tabulka!$A$2:$A$180,0)+3,31)&lt;1,-90000,INDEX(Tabulka!$A$2:$AF$180,MATCH(D6,Tabulka!$A$2:$A$180,0),32))+List4!E6</f>
        <v>8.0000021699499992</v>
      </c>
      <c r="D6" s="37" t="str">
        <f t="shared" si="0"/>
        <v>Jarda Klein</v>
      </c>
      <c r="E6" s="39">
        <f t="shared" si="12"/>
        <v>2.1600000000000005E-6</v>
      </c>
      <c r="F6" s="39">
        <f t="shared" si="13"/>
        <v>2.3399999999999996E-6</v>
      </c>
      <c r="G6" s="39" t="str">
        <f t="shared" si="1"/>
        <v>Jarda Klein0,00000216</v>
      </c>
      <c r="H6" s="37">
        <f>IF(ISERROR(MATCH(D6,Tabulka!$A$4:$A$80,0)),,MATCH(D6,Tabulka!$A$4:$A$80,0))</f>
        <v>47</v>
      </c>
      <c r="I6" s="40"/>
      <c r="J6" s="37" t="str">
        <f t="shared" si="2"/>
        <v>Kuba Šedivý</v>
      </c>
      <c r="K6" s="41">
        <f t="shared" si="3"/>
        <v>4.0000021399700003</v>
      </c>
      <c r="L6" s="141">
        <f>INDEX(Tabulka!$A$4:$AF$84,MATCH(J6,Tabulka!$A$4:$A$84,0)-1,31)+INDEX($D$2:$E$14,MATCH(K6,$C$2:$C$14,0),2)</f>
        <v>7.0000021300000004</v>
      </c>
      <c r="M6" s="141">
        <f>INDEX(Tabulka!$A$4:$AF$80,MATCH(List4!$J6,Tabulka!$A$4:$A$80,0)+3,31)+INDEX($D$2:$E$14,MATCH(K6,$C$2:$C$14,0),2)</f>
        <v>21.000002129999999</v>
      </c>
      <c r="N6" s="141">
        <f>INDEX(Tabulka!$B$4:$AF$84,MATCH(J6,Tabulka!$A$4:$A$84,0),30)+INDEX($D$2:$E$14,MATCH(K6,$C$2:$C$14,0),2)</f>
        <v>3.0000021300299999</v>
      </c>
      <c r="O6" s="141">
        <f>INDEX(Tabulka!$B$4:$AF$84,MATCH(J6,Tabulka!$A$4:$A$84,0)+2,30)+INDEX($D$2:$E$14,MATCH(K6,$C$2:$C$14,0),2)</f>
        <v>5.0000021300200004</v>
      </c>
      <c r="P6" s="141">
        <f>INDEX(Tabulka!$B$4:$AF$84,MATCH(J6,Tabulka!$A$4:$A$84,0)+1,30)+INDEX($D$2:$E$14,MATCH(K6,$C$2:$C$14,0),2)</f>
        <v>5.0000021300300004</v>
      </c>
      <c r="Q6" s="6">
        <f t="shared" si="4"/>
        <v>577300.30336725665</v>
      </c>
      <c r="R6" s="48">
        <f>IFERROR(INDEX(Přehled_body!$A$4:$EF$122,MATCH(CONCATENATE(S6,$R$1),Přehled_body!$A$4:$A$122,0),31),"Neklas")+E6</f>
        <v>2.1600000000000005E-6</v>
      </c>
      <c r="S6" s="43" t="str">
        <f t="shared" si="5"/>
        <v>Libor Hruška</v>
      </c>
      <c r="T6" s="49">
        <f t="shared" si="6"/>
        <v>575580.31045783113</v>
      </c>
      <c r="U6" s="50">
        <f t="shared" si="7"/>
        <v>4.00000218998</v>
      </c>
      <c r="V6" s="50">
        <f t="shared" si="8"/>
        <v>-4.00000218998</v>
      </c>
      <c r="W6" s="42">
        <f>IF(AND(INDEX(Přehled_body!$A$1:$EF$130,MATCH(CONCATENATE(S6,$AA$1),Přehled_body!$A$1:$A$130,0),COLUMN(Přehled_body!EE7))+E6&lt;-89888,$W$1&lt;&gt;"Výhry",$W$1&lt;&gt;"Poč. kol"),(INDEX(Přehled_body!$A$1:$EF$130,MATCH(CONCATENATE(S6,$AA$1),Přehled_body!$A$1:$A$130,0),COLUMN(Přehled_body!EE7)))*-1+F6,INDEX(Přehled_body!$A$1:$EF$130,MATCH(CONCATENATE(S6,$AA$1),Přehled_body!$A$1:$A$130,0),COLUMN(Přehled_body!EE7))+E6)</f>
        <v>64.195124111219499</v>
      </c>
      <c r="X6" s="43">
        <v>5</v>
      </c>
      <c r="Y6" s="51">
        <f t="shared" si="9"/>
        <v>63.538463668461539</v>
      </c>
      <c r="Z6" s="51"/>
      <c r="AA6" s="51">
        <f t="shared" si="10"/>
        <v>63.538463668461539</v>
      </c>
      <c r="AB6" s="43" t="str">
        <f t="shared" si="11"/>
        <v>Míra Šedivý</v>
      </c>
      <c r="AG6" s="8" t="s">
        <v>37</v>
      </c>
    </row>
    <row r="7" spans="1:33">
      <c r="A7" s="37" t="str">
        <f>INDEX(Tabulka!$A$2:$A$125,MATCH(List4!B7,Tabulka!$A$2:$A$125,0)-1,1)</f>
        <v>Pavel Pernekr</v>
      </c>
      <c r="B7" s="37" t="str">
        <f>Tabulka!$A$21</f>
        <v>Pernekr Pavel</v>
      </c>
      <c r="C7" s="38">
        <f>IF(INDEX(Tabulka!$A$2:$AF$180,MATCH(List4!D7,Tabulka!$A$2:$A$180,0)+3,31)&lt;1,-90000,INDEX(Tabulka!$A$2:$AF$180,MATCH(D7,Tabulka!$A$2:$A$180,0),32))+List4!E7</f>
        <v>2.1600000000000005E-6</v>
      </c>
      <c r="D7" s="37" t="str">
        <f t="shared" si="0"/>
        <v>Pavel Pernekr</v>
      </c>
      <c r="E7" s="37">
        <f t="shared" si="12"/>
        <v>2.1500000000000006E-6</v>
      </c>
      <c r="F7" s="39">
        <f t="shared" si="13"/>
        <v>2.3499999999999995E-6</v>
      </c>
      <c r="G7" s="37" t="str">
        <f t="shared" si="1"/>
        <v>Pavel Pernekr0,00000215</v>
      </c>
      <c r="H7" s="37">
        <f>IF(ISERROR(MATCH(D7,Tabulka!$A$4:$A$80,0)),,MATCH(D7,Tabulka!$A$4:$A$80,0))</f>
        <v>17</v>
      </c>
      <c r="I7" s="40"/>
      <c r="J7" s="37" t="str">
        <f t="shared" si="2"/>
        <v>Pavel Pernekr</v>
      </c>
      <c r="K7" s="41">
        <f t="shared" si="3"/>
        <v>2.1600000000000005E-6</v>
      </c>
      <c r="L7" s="141">
        <f>INDEX(Tabulka!$A$4:$AF$84,MATCH(J7,Tabulka!$A$4:$A$84,0)-1,31)+INDEX($D$2:$E$14,MATCH(K7,$C$2:$C$14,0),2)</f>
        <v>3.0000021500499998</v>
      </c>
      <c r="M7" s="141">
        <f>INDEX(Tabulka!$A$4:$AF$80,MATCH(List4!$J7,Tabulka!$A$4:$A$80,0)+3,31)+INDEX($D$2:$E$14,MATCH(K7,$C$2:$C$14,0),2)</f>
        <v>30.00000215</v>
      </c>
      <c r="N7" s="141">
        <f>INDEX(Tabulka!$B$4:$AF$84,MATCH(J7,Tabulka!$A$4:$A$84,0),30)+INDEX($D$2:$E$14,MATCH(K7,$C$2:$C$14,0),2)</f>
        <v>3.0000021500499998</v>
      </c>
      <c r="O7" s="141">
        <f>INDEX(Tabulka!$B$4:$AF$84,MATCH(J7,Tabulka!$A$4:$A$84,0)+2,30)+INDEX($D$2:$E$14,MATCH(K7,$C$2:$C$14,0),2)</f>
        <v>4.0000021500400003</v>
      </c>
      <c r="P7" s="141">
        <f>INDEX(Tabulka!$B$4:$AF$84,MATCH(J7,Tabulka!$A$4:$A$84,0)+1,30)+INDEX($D$2:$E$14,MATCH(K7,$C$2:$C$14,0),2)</f>
        <v>4.0000021500500003</v>
      </c>
      <c r="Q7" s="6">
        <f t="shared" si="4"/>
        <v>8520.3062071942004</v>
      </c>
      <c r="R7" s="48">
        <f>IFERROR(INDEX(Přehled_body!$A$4:$EF$122,MATCH(CONCATENATE(S7,$R$1),Přehled_body!$A$4:$A$122,0),31),"Neklas")+E7</f>
        <v>2.1500000000000006E-6</v>
      </c>
      <c r="S7" s="43" t="str">
        <f t="shared" si="5"/>
        <v>Standa Roth</v>
      </c>
      <c r="T7" s="49">
        <f t="shared" si="6"/>
        <v>27320.304790735667</v>
      </c>
      <c r="U7" s="50">
        <f t="shared" si="7"/>
        <v>2.1500099991126496E-6</v>
      </c>
      <c r="V7" s="50">
        <f t="shared" si="8"/>
        <v>-2.1500099991126496E-6</v>
      </c>
      <c r="W7" s="42">
        <f>IF(AND(INDEX(Přehled_body!$A$1:$EF$130,MATCH(CONCATENATE(S7,$AA$1),Přehled_body!$A$1:$A$130,0),COLUMN(Přehled_body!EE8))+E7&lt;-89888,$W$1&lt;&gt;"Výhry",$W$1&lt;&gt;"Poč. kol"),(INDEX(Přehled_body!$A$1:$EF$130,MATCH(CONCATENATE(S7,$AA$1),Přehled_body!$A$1:$A$130,0),COLUMN(Přehled_body!EE8)))*-1+F7,INDEX(Přehled_body!$A$1:$EF$130,MATCH(CONCATENATE(S7,$AA$1),Přehled_body!$A$1:$A$130,0),COLUMN(Přehled_body!EE8))+E7)</f>
        <v>80.50000215</v>
      </c>
      <c r="X7" s="43">
        <v>6</v>
      </c>
      <c r="Y7" s="51">
        <f t="shared" si="9"/>
        <v>64.195124111219499</v>
      </c>
      <c r="Z7" s="51"/>
      <c r="AA7" s="51">
        <f t="shared" si="10"/>
        <v>64.195124111219499</v>
      </c>
      <c r="AB7" s="43" t="str">
        <f t="shared" si="11"/>
        <v>Libor Hruška</v>
      </c>
      <c r="AG7" s="8" t="s">
        <v>48</v>
      </c>
    </row>
    <row r="8" spans="1:33">
      <c r="A8" s="37" t="str">
        <f>INDEX(Tabulka!$A$2:$A$125,MATCH(List4!B8,Tabulka!$A$2:$A$125,0)-1,1)</f>
        <v>Standa Roth</v>
      </c>
      <c r="B8" s="37" t="str">
        <f>Tabulka!$A$61</f>
        <v>Roth Standa</v>
      </c>
      <c r="C8" s="38">
        <f>IF(INDEX(Tabulka!$A$2:$AF$180,MATCH(List4!D8,Tabulka!$A$2:$A$180,0)+3,31)&lt;1,-90000,INDEX(Tabulka!$A$2:$AF$180,MATCH(D8,Tabulka!$A$2:$A$180,0),32))+List4!E8</f>
        <v>2.1500099991126496E-6</v>
      </c>
      <c r="D8" s="37" t="str">
        <f t="shared" si="0"/>
        <v>Standa Roth</v>
      </c>
      <c r="E8" s="37">
        <f t="shared" si="12"/>
        <v>2.1400000000000007E-6</v>
      </c>
      <c r="F8" s="39">
        <f t="shared" si="13"/>
        <v>2.3599999999999994E-6</v>
      </c>
      <c r="G8" s="37" t="str">
        <f t="shared" si="1"/>
        <v>Standa Roth0,00000214</v>
      </c>
      <c r="H8" s="37">
        <f>IF(ISERROR(MATCH(D8,Tabulka!$A$4:$A$80,0)),,MATCH(D8,Tabulka!$A$4:$A$80,0))</f>
        <v>57</v>
      </c>
      <c r="I8" s="40"/>
      <c r="J8" s="37" t="str">
        <f t="shared" si="2"/>
        <v>Standa Roth</v>
      </c>
      <c r="K8" s="41">
        <f t="shared" si="3"/>
        <v>2.1500099991126496E-6</v>
      </c>
      <c r="L8" s="141">
        <f>INDEX(Tabulka!$A$4:$AF$84,MATCH(J8,Tabulka!$A$4:$A$84,0)-1,31)+INDEX($D$2:$E$14,MATCH(K8,$C$2:$C$14,0),2)</f>
        <v>8.0000021400399977</v>
      </c>
      <c r="M8" s="141">
        <f>INDEX(Tabulka!$A$4:$AF$80,MATCH(List4!$J8,Tabulka!$A$4:$A$80,0)+3,31)+INDEX($D$2:$E$14,MATCH(K8,$C$2:$C$14,0),2)</f>
        <v>36.000002139999999</v>
      </c>
      <c r="N8" s="141">
        <f>INDEX(Tabulka!$B$4:$AF$84,MATCH(J8,Tabulka!$A$4:$A$84,0),30)+INDEX($D$2:$E$14,MATCH(K8,$C$2:$C$14,0),2)</f>
        <v>8.0000021400299985</v>
      </c>
      <c r="O8" s="141">
        <f>INDEX(Tabulka!$B$4:$AF$84,MATCH(J8,Tabulka!$A$4:$A$84,0)+2,30)+INDEX($D$2:$E$14,MATCH(K8,$C$2:$C$14,0),2)</f>
        <v>4.0000021400600003</v>
      </c>
      <c r="P8" s="141">
        <f>INDEX(Tabulka!$B$4:$AF$84,MATCH(J8,Tabulka!$A$4:$A$84,0)+1,30)+INDEX($D$2:$E$14,MATCH(K8,$C$2:$C$14,0),2)</f>
        <v>10.000002140029999</v>
      </c>
      <c r="Q8" s="6">
        <f t="shared" si="4"/>
        <v>27320.304790735667</v>
      </c>
      <c r="R8" s="48">
        <f>IFERROR(INDEX(Přehled_body!$A$4:$EF$122,MATCH(CONCATENATE(S8,$R$1),Přehled_body!$A$4:$A$122,0),31),"Neklas")+E8</f>
        <v>2.1400000000000007E-6</v>
      </c>
      <c r="S8" s="43" t="str">
        <f t="shared" si="5"/>
        <v>Pavel Pernekr</v>
      </c>
      <c r="T8" s="49">
        <f t="shared" si="6"/>
        <v>8520.3062071942004</v>
      </c>
      <c r="U8" s="50">
        <f t="shared" si="7"/>
        <v>2.1600000000000005E-6</v>
      </c>
      <c r="V8" s="50">
        <f t="shared" si="8"/>
        <v>-2.1600000000000005E-6</v>
      </c>
      <c r="W8" s="42">
        <f>IF(AND(INDEX(Přehled_body!$A$1:$EF$130,MATCH(CONCATENATE(S8,$AA$1),Přehled_body!$A$1:$A$130,0),COLUMN(Přehled_body!EE9))+E8&lt;-89888,$W$1&lt;&gt;"Výhry",$W$1&lt;&gt;"Poč. kol"),(INDEX(Přehled_body!$A$1:$EF$130,MATCH(CONCATENATE(S8,$AA$1),Přehled_body!$A$1:$A$130,0),COLUMN(Přehled_body!EE9)))*-1+F8,INDEX(Přehled_body!$A$1:$EF$130,MATCH(CONCATENATE(S8,$AA$1),Přehled_body!$A$1:$A$130,0),COLUMN(Přehled_body!EE9))+E8)</f>
        <v>64.233335473333341</v>
      </c>
      <c r="X8" s="43">
        <v>7</v>
      </c>
      <c r="Y8" s="51">
        <f t="shared" si="9"/>
        <v>64.233335473333341</v>
      </c>
      <c r="Z8" s="51"/>
      <c r="AA8" s="51">
        <f t="shared" si="10"/>
        <v>64.233335473333341</v>
      </c>
      <c r="AB8" s="43" t="str">
        <f t="shared" si="11"/>
        <v>Pavel Pernekr</v>
      </c>
      <c r="AG8" s="8" t="s">
        <v>49</v>
      </c>
    </row>
    <row r="9" spans="1:33">
      <c r="A9" s="37" t="str">
        <f>INDEX(Tabulka!$A$2:$A$125,MATCH(List4!B9,Tabulka!$A$2:$A$125,0)-1,1)</f>
        <v>Kuba Šedivý</v>
      </c>
      <c r="B9" s="37" t="str">
        <f>Tabulka!$A$56</f>
        <v>Šedivý Kuba</v>
      </c>
      <c r="C9" s="38">
        <f>IF(INDEX(Tabulka!$A$2:$AF$180,MATCH(List4!D9,Tabulka!$A$2:$A$180,0)+3,31)&lt;1,-90000,INDEX(Tabulka!$A$2:$AF$180,MATCH(D9,Tabulka!$A$2:$A$180,0),32))+List4!E9</f>
        <v>4.0000021399700003</v>
      </c>
      <c r="D9" s="37" t="str">
        <f t="shared" si="0"/>
        <v>Kuba Šedivý</v>
      </c>
      <c r="E9" s="37">
        <f t="shared" si="12"/>
        <v>2.1300000000000008E-6</v>
      </c>
      <c r="F9" s="39">
        <f t="shared" si="13"/>
        <v>2.3699999999999993E-6</v>
      </c>
      <c r="G9" s="37" t="str">
        <f t="shared" si="1"/>
        <v>Kuba Šedivý0,00000213</v>
      </c>
      <c r="H9" s="37">
        <f>IF(ISERROR(MATCH(D9,Tabulka!$A$4:$A$80,0)),,MATCH(D9,Tabulka!$A$4:$A$80,0))</f>
        <v>52</v>
      </c>
      <c r="I9" s="40"/>
      <c r="J9" s="37" t="str">
        <f t="shared" si="2"/>
        <v>Míra Šedivý</v>
      </c>
      <c r="K9" s="41">
        <f t="shared" si="3"/>
        <v>-0.99999786998999995</v>
      </c>
      <c r="L9" s="141">
        <f>INDEX(Tabulka!$A$4:$AF$84,MATCH(J9,Tabulka!$A$4:$A$84,0)-1,31)+INDEX($D$2:$E$14,MATCH(K9,$C$2:$C$14,0),2)</f>
        <v>1.00000212002</v>
      </c>
      <c r="M9" s="141">
        <f>INDEX(Tabulka!$A$4:$AF$80,MATCH(List4!$J9,Tabulka!$A$4:$A$80,0)+3,31)+INDEX($D$2:$E$14,MATCH(K9,$C$2:$C$14,0),2)</f>
        <v>13.00000212</v>
      </c>
      <c r="N9" s="141">
        <f>INDEX(Tabulka!$B$4:$AF$84,MATCH(J9,Tabulka!$A$4:$A$84,0),30)+INDEX($D$2:$E$14,MATCH(K9,$C$2:$C$14,0),2)</f>
        <v>2.00000212001</v>
      </c>
      <c r="O9" s="141">
        <f>INDEX(Tabulka!$B$4:$AF$84,MATCH(J9,Tabulka!$A$4:$A$84,0)+2,30)+INDEX($D$2:$E$14,MATCH(K9,$C$2:$C$14,0),2)</f>
        <v>4.0000021200100004</v>
      </c>
      <c r="P9" s="141">
        <f>INDEX(Tabulka!$B$4:$AF$84,MATCH(J9,Tabulka!$A$4:$A$84,0)+1,30)+INDEX($D$2:$E$14,MATCH(K9,$C$2:$C$14,0),2)</f>
        <v>3.00000212001</v>
      </c>
      <c r="Q9" s="6">
        <f t="shared" si="4"/>
        <v>-136699.70584661997</v>
      </c>
      <c r="R9" s="48">
        <f>IFERROR(INDEX(Přehled_body!$A$4:$EF$122,MATCH(CONCATENATE(S9,$R$1),Přehled_body!$A$4:$A$122,0),31),"Neklas")+E9</f>
        <v>2.1300000000000008E-6</v>
      </c>
      <c r="S9" s="43" t="str">
        <f t="shared" si="5"/>
        <v>Míra Šedivý</v>
      </c>
      <c r="T9" s="49">
        <f t="shared" si="6"/>
        <v>-136699.70584661997</v>
      </c>
      <c r="U9" s="50">
        <f t="shared" si="7"/>
        <v>-0.99999786998999995</v>
      </c>
      <c r="V9" s="50">
        <f t="shared" si="8"/>
        <v>0.99999786998999995</v>
      </c>
      <c r="W9" s="42">
        <f>IF(AND(INDEX(Přehled_body!$A$1:$EF$130,MATCH(CONCATENATE(S9,$AA$1),Přehled_body!$A$1:$A$130,0),COLUMN(Přehled_body!EE10))+E9&lt;-89888,$W$1&lt;&gt;"Výhry",$W$1&lt;&gt;"Poč. kol"),(INDEX(Přehled_body!$A$1:$EF$130,MATCH(CONCATENATE(S9,$AA$1),Přehled_body!$A$1:$A$130,0),COLUMN(Přehled_body!EE10)))*-1+F9,INDEX(Přehled_body!$A$1:$EF$130,MATCH(CONCATENATE(S9,$AA$1),Přehled_body!$A$1:$A$130,0),COLUMN(Přehled_body!EE10))+E9)</f>
        <v>63.538463668461539</v>
      </c>
      <c r="X9" s="43">
        <v>8</v>
      </c>
      <c r="Y9" s="51">
        <f t="shared" si="9"/>
        <v>78.333335443333326</v>
      </c>
      <c r="Z9" s="51"/>
      <c r="AA9" s="51">
        <f t="shared" si="10"/>
        <v>78.333335443333326</v>
      </c>
      <c r="AB9" s="43" t="str">
        <f t="shared" si="11"/>
        <v>Jiří Blín</v>
      </c>
    </row>
    <row r="10" spans="1:33">
      <c r="A10" s="37" t="str">
        <f>INDEX(Tabulka!$A$2:$A$125,MATCH(List4!B10,Tabulka!$A$2:$A$125,0)-1,1)</f>
        <v>Míra Šedivý</v>
      </c>
      <c r="B10" s="37" t="str">
        <f>Tabulka!$A$31</f>
        <v>Šedivý Míra</v>
      </c>
      <c r="C10" s="38">
        <f>IF(INDEX(Tabulka!$A$2:$AF$180,MATCH(List4!D10,Tabulka!$A$2:$A$180,0)+3,31)&lt;1,-90000,INDEX(Tabulka!$A$2:$AF$180,MATCH(D10,Tabulka!$A$2:$A$180,0),32))+List4!E10</f>
        <v>-0.99999786998999995</v>
      </c>
      <c r="D10" s="37" t="str">
        <f t="shared" si="0"/>
        <v>Míra Šedivý</v>
      </c>
      <c r="E10" s="37">
        <f t="shared" si="12"/>
        <v>2.1200000000000009E-6</v>
      </c>
      <c r="F10" s="39">
        <f t="shared" si="13"/>
        <v>2.3799999999999992E-6</v>
      </c>
      <c r="G10" s="37" t="str">
        <f t="shared" si="1"/>
        <v>Míra Šedivý0,00000212</v>
      </c>
      <c r="H10" s="37">
        <f>IF(ISERROR(MATCH(D10,Tabulka!$A$4:$A$80,0)),,MATCH(D10,Tabulka!$A$4:$A$80,0))</f>
        <v>27</v>
      </c>
      <c r="I10" s="40"/>
      <c r="J10" s="37" t="str">
        <f t="shared" si="2"/>
        <v>Míra Chalupník</v>
      </c>
      <c r="K10" s="41">
        <f t="shared" si="3"/>
        <v>-2.9999978199799999</v>
      </c>
      <c r="L10" s="141">
        <f>INDEX(Tabulka!$A$4:$AF$84,MATCH(J10,Tabulka!$A$4:$A$84,0)-1,31)+INDEX($D$2:$E$14,MATCH(K10,$C$2:$C$14,0),2)</f>
        <v>2.1700300000000004E-6</v>
      </c>
      <c r="M10" s="141">
        <f>INDEX(Tabulka!$A$4:$AF$80,MATCH(List4!$J10,Tabulka!$A$4:$A$80,0)+3,31)+INDEX($D$2:$E$14,MATCH(K10,$C$2:$C$14,0),2)</f>
        <v>11.00000217</v>
      </c>
      <c r="N10" s="141">
        <f>INDEX(Tabulka!$B$4:$AF$84,MATCH(J10,Tabulka!$A$4:$A$84,0),30)+INDEX($D$2:$E$14,MATCH(K10,$C$2:$C$14,0),2)</f>
        <v>3.0000021700100001</v>
      </c>
      <c r="O10" s="141">
        <f>INDEX(Tabulka!$B$4:$AF$84,MATCH(J10,Tabulka!$A$4:$A$84,0)+2,30)+INDEX($D$2:$E$14,MATCH(K10,$C$2:$C$14,0),2)</f>
        <v>2.1700300000000004E-6</v>
      </c>
      <c r="P10" s="141">
        <f>INDEX(Tabulka!$B$4:$AF$84,MATCH(J10,Tabulka!$A$4:$A$84,0)+1,30)+INDEX($D$2:$E$14,MATCH(K10,$C$2:$C$14,0),2)</f>
        <v>3.0000021700100001</v>
      </c>
      <c r="Q10" s="6">
        <f t="shared" si="4"/>
        <v>-412899.69894023996</v>
      </c>
      <c r="R10" s="48">
        <f>IFERROR(INDEX(Přehled_body!$A$4:$EF$122,MATCH(CONCATENATE(S10,$R$1),Přehled_body!$A$4:$A$122,0),31),"Neklas")+E10</f>
        <v>2.1200000000000009E-6</v>
      </c>
      <c r="S10" s="43" t="str">
        <f t="shared" si="5"/>
        <v>Míra Chalupník</v>
      </c>
      <c r="T10" s="49">
        <f t="shared" si="6"/>
        <v>-412899.69894023996</v>
      </c>
      <c r="U10" s="50">
        <f t="shared" si="7"/>
        <v>-2.9999978199799999</v>
      </c>
      <c r="V10" s="50">
        <f t="shared" si="8"/>
        <v>2.9999978199799999</v>
      </c>
      <c r="W10" s="42">
        <f>IF(AND(INDEX(Přehled_body!$A$1:$EF$130,MATCH(CONCATENATE(S10,$AA$1),Přehled_body!$A$1:$A$130,0),COLUMN(Přehled_body!EE11))+E10&lt;-89888,$W$1&lt;&gt;"Výhry",$W$1&lt;&gt;"Poč. kol"),(INDEX(Přehled_body!$A$1:$EF$130,MATCH(CONCATENATE(S10,$AA$1),Přehled_body!$A$1:$A$130,0),COLUMN(Přehled_body!EE11)))*-1+F10,INDEX(Přehled_body!$A$1:$EF$130,MATCH(CONCATENATE(S10,$AA$1),Přehled_body!$A$1:$A$130,0),COLUMN(Přehled_body!EE11))+E10)</f>
        <v>119.81818393818182</v>
      </c>
      <c r="X10" s="43">
        <v>9</v>
      </c>
      <c r="Y10" s="51">
        <f t="shared" si="9"/>
        <v>80.50000215</v>
      </c>
      <c r="Z10" s="51"/>
      <c r="AA10" s="51">
        <f t="shared" si="10"/>
        <v>80.50000215</v>
      </c>
      <c r="AB10" s="43" t="str">
        <f t="shared" si="11"/>
        <v>Standa Roth</v>
      </c>
    </row>
    <row r="11" spans="1:33">
      <c r="A11" s="37" t="str">
        <f>INDEX(Tabulka!$A$2:$A$125,MATCH(List4!B11,Tabulka!$A$2:$A$125,0)-1,1)</f>
        <v>Adam Šmíd</v>
      </c>
      <c r="B11" s="37" t="str">
        <f>Tabulka!$A$41</f>
        <v>Šmíd Adam</v>
      </c>
      <c r="C11" s="38">
        <f>IF(INDEX(Tabulka!$A$2:$AF$180,MATCH(List4!D11,Tabulka!$A$2:$A$180,0)+3,31)&lt;1,-90000,INDEX(Tabulka!$A$2:$AF$180,MATCH(D11,Tabulka!$A$2:$A$180,0),32))+List4!E11</f>
        <v>-8.9999978799399987</v>
      </c>
      <c r="D11" s="37" t="str">
        <f t="shared" si="0"/>
        <v>Adam Šmíd</v>
      </c>
      <c r="E11" s="37">
        <f t="shared" si="12"/>
        <v>2.110000000000001E-6</v>
      </c>
      <c r="F11" s="39">
        <f t="shared" si="13"/>
        <v>2.3899999999999991E-6</v>
      </c>
      <c r="G11" s="37" t="str">
        <f t="shared" si="1"/>
        <v>Adam Šmíd0,00000211</v>
      </c>
      <c r="H11" s="37">
        <f>IF(ISERROR(MATCH(D11,Tabulka!$A$4:$A$80,0)),,MATCH(D11,Tabulka!$A$4:$A$80,0))</f>
        <v>37</v>
      </c>
      <c r="I11" s="40"/>
      <c r="J11" s="37" t="str">
        <f t="shared" si="2"/>
        <v>Jiří Blín</v>
      </c>
      <c r="K11" s="41">
        <f t="shared" si="3"/>
        <v>-7.9999977899500001</v>
      </c>
      <c r="L11" s="141">
        <f>INDEX(Tabulka!$A$4:$AF$84,MATCH(J11,Tabulka!$A$4:$A$84,0)-1,31)+INDEX($D$2:$E$14,MATCH(K11,$C$2:$C$14,0),2)</f>
        <v>1.00000220009</v>
      </c>
      <c r="M11" s="141">
        <f>INDEX(Tabulka!$A$4:$AF$80,MATCH(List4!$J11,Tabulka!$A$4:$A$80,0)+3,31)+INDEX($D$2:$E$14,MATCH(K11,$C$2:$C$14,0),2)</f>
        <v>36.000002199999997</v>
      </c>
      <c r="N11" s="141">
        <f>INDEX(Tabulka!$B$4:$AF$84,MATCH(J11,Tabulka!$A$4:$A$84,0),30)+INDEX($D$2:$E$14,MATCH(K11,$C$2:$C$14,0),2)</f>
        <v>9.0000022000400008</v>
      </c>
      <c r="O11" s="141">
        <f>INDEX(Tabulka!$B$4:$AF$84,MATCH(J11,Tabulka!$A$4:$A$84,0)+2,30)+INDEX($D$2:$E$14,MATCH(K11,$C$2:$C$14,0),2)</f>
        <v>8.0000022000500017</v>
      </c>
      <c r="P11" s="141">
        <f>INDEX(Tabulka!$B$4:$AF$84,MATCH(J11,Tabulka!$A$4:$A$84,0)+1,30)+INDEX($D$2:$E$14,MATCH(K11,$C$2:$C$14,0),2)</f>
        <v>14.000002200040001</v>
      </c>
      <c r="Q11" s="6">
        <f t="shared" si="4"/>
        <v>-1100399.6947931</v>
      </c>
      <c r="R11" s="48">
        <f>IFERROR(INDEX(Přehled_body!$A$4:$EF$122,MATCH(CONCATENATE(S11,$R$1),Přehled_body!$A$4:$A$122,0),31),"Neklas")+E11</f>
        <v>2.110000000000001E-6</v>
      </c>
      <c r="S11" s="43" t="str">
        <f t="shared" si="5"/>
        <v>Jiří Blín</v>
      </c>
      <c r="T11" s="49">
        <f t="shared" si="6"/>
        <v>-1100399.6947931</v>
      </c>
      <c r="U11" s="50">
        <f t="shared" si="7"/>
        <v>-7.9999977899500001</v>
      </c>
      <c r="V11" s="50">
        <f t="shared" si="8"/>
        <v>7.9999977899500001</v>
      </c>
      <c r="W11" s="42">
        <f>IF(AND(INDEX(Přehled_body!$A$1:$EF$130,MATCH(CONCATENATE(S11,$AA$1),Přehled_body!$A$1:$A$130,0),COLUMN(Přehled_body!EE12))+E11&lt;-89888,$W$1&lt;&gt;"Výhry",$W$1&lt;&gt;"Poč. kol"),(INDEX(Přehled_body!$A$1:$EF$130,MATCH(CONCATENATE(S11,$AA$1),Přehled_body!$A$1:$A$130,0),COLUMN(Přehled_body!EE12)))*-1+F11,INDEX(Přehled_body!$A$1:$EF$130,MATCH(CONCATENATE(S11,$AA$1),Přehled_body!$A$1:$A$130,0),COLUMN(Přehled_body!EE12))+E11)</f>
        <v>78.333335443333326</v>
      </c>
      <c r="X11" s="43">
        <v>10</v>
      </c>
      <c r="Y11" s="51">
        <f t="shared" si="9"/>
        <v>94.586208996551733</v>
      </c>
      <c r="Z11" s="51"/>
      <c r="AA11" s="51">
        <f t="shared" si="10"/>
        <v>94.586208996551733</v>
      </c>
      <c r="AB11" s="43" t="str">
        <f t="shared" si="11"/>
        <v>Adam Šmíd</v>
      </c>
    </row>
    <row r="12" spans="1:33">
      <c r="A12" s="37" t="str">
        <f>INDEX(Tabulka!$A$2:$A$125,MATCH(List4!B12,Tabulka!$A$2:$A$125,0)-1,1)</f>
        <v>Pavla Šmídová</v>
      </c>
      <c r="B12" s="37" t="str">
        <f>Tabulka!$A$66</f>
        <v>Šmídová Pavla</v>
      </c>
      <c r="C12" s="38">
        <f>IF(INDEX(Tabulka!$A$2:$AF$180,MATCH(List4!D12,Tabulka!$A$2:$A$180,0)+3,31)&lt;1,-90000,INDEX(Tabulka!$A$2:$AF$180,MATCH(D12,Tabulka!$A$2:$A$180,0),32))+List4!E12</f>
        <v>-89999.999997899999</v>
      </c>
      <c r="D12" s="37" t="str">
        <f t="shared" si="0"/>
        <v>Pavla Šmídová</v>
      </c>
      <c r="E12" s="39">
        <f t="shared" si="12"/>
        <v>2.1000000000000011E-6</v>
      </c>
      <c r="F12" s="39">
        <f t="shared" si="13"/>
        <v>2.399999999999999E-6</v>
      </c>
      <c r="G12" s="37" t="str">
        <f>CONCATENATE(D12,E12)</f>
        <v>Pavla Šmídová0,0000021</v>
      </c>
      <c r="H12" s="37">
        <f>IF(ISERROR(MATCH(D12,Tabulka!$A$4:$A$80,0)),,MATCH(D12,Tabulka!$A$4:$A$80,0))</f>
        <v>62</v>
      </c>
      <c r="I12" s="40"/>
      <c r="J12" s="37" t="str">
        <f t="shared" si="2"/>
        <v>Adam Šmíd</v>
      </c>
      <c r="K12" s="41">
        <f t="shared" si="3"/>
        <v>-8.9999978799399987</v>
      </c>
      <c r="L12" s="141">
        <f>INDEX(Tabulka!$A$4:$AF$84,MATCH(J12,Tabulka!$A$4:$A$84,0)-1,31)+INDEX($D$2:$E$14,MATCH(K12,$C$2:$C$14,0),2)</f>
        <v>2.1100900000000009E-6</v>
      </c>
      <c r="M12" s="141">
        <f>INDEX(Tabulka!$A$4:$AF$80,MATCH(List4!$J12,Tabulka!$A$4:$A$80,0)+3,31)+INDEX($D$2:$E$14,MATCH(K12,$C$2:$C$14,0),2)</f>
        <v>29.00000211</v>
      </c>
      <c r="N12" s="141">
        <f>INDEX(Tabulka!$B$4:$AF$84,MATCH(J12,Tabulka!$A$4:$A$84,0),30)+INDEX($D$2:$E$14,MATCH(K12,$C$2:$C$14,0),2)</f>
        <v>9.0000021100299996</v>
      </c>
      <c r="O12" s="141">
        <f>INDEX(Tabulka!$B$4:$AF$84,MATCH(J12,Tabulka!$A$4:$A$84,0)+2,30)+INDEX($D$2:$E$14,MATCH(K12,$C$2:$C$14,0),2)</f>
        <v>5.0000021100399996</v>
      </c>
      <c r="P12" s="141">
        <f>INDEX(Tabulka!$B$4:$AF$84,MATCH(J12,Tabulka!$A$4:$A$84,0)+1,30)+INDEX($D$2:$E$14,MATCH(K12,$C$2:$C$14,0),2)</f>
        <v>12.00000211003</v>
      </c>
      <c r="Q12" s="47">
        <f t="shared" si="4"/>
        <v>-1239099.7072207199</v>
      </c>
      <c r="R12" s="48">
        <f>IFERROR(INDEX(Přehled_body!$A$4:$EF$122,MATCH(CONCATENATE(S12,$R$1),Přehled_body!$A$4:$A$122,0),31),"Neklas")+E12</f>
        <v>2.1000000000000011E-6</v>
      </c>
      <c r="S12" s="43" t="str">
        <f t="shared" si="5"/>
        <v>Adam Šmíd</v>
      </c>
      <c r="T12" s="49">
        <f t="shared" si="6"/>
        <v>-1239099.7072207199</v>
      </c>
      <c r="U12" s="50">
        <f t="shared" si="7"/>
        <v>-8.9999978799399987</v>
      </c>
      <c r="V12" s="50">
        <f t="shared" si="8"/>
        <v>8.9999978799399987</v>
      </c>
      <c r="W12" s="42">
        <f>IF(AND(INDEX(Přehled_body!$A$1:$EF$130,MATCH(CONCATENATE(S12,$AA$1),Přehled_body!$A$1:$A$130,0),COLUMN(Přehled_body!EE13))+E12&lt;-89888,$W$1&lt;&gt;"Výhry",$W$1&lt;&gt;"Poč. kol"),(INDEX(Přehled_body!$A$1:$EF$130,MATCH(CONCATENATE(S12,$AA$1),Přehled_body!$A$1:$A$130,0),COLUMN(Přehled_body!EE13)))*-1+F12,INDEX(Přehled_body!$A$1:$EF$130,MATCH(CONCATENATE(S12,$AA$1),Přehled_body!$A$1:$A$130,0),COLUMN(Přehled_body!EE13))+E12)</f>
        <v>94.586208996551733</v>
      </c>
      <c r="X12" s="43">
        <v>11</v>
      </c>
      <c r="Y12" s="51">
        <f t="shared" si="9"/>
        <v>119.81818393818182</v>
      </c>
      <c r="Z12" s="51"/>
      <c r="AA12" s="51">
        <f t="shared" si="10"/>
        <v>119.81818393818182</v>
      </c>
      <c r="AB12" s="43" t="str">
        <f t="shared" si="11"/>
        <v>Míra Chalupník</v>
      </c>
    </row>
    <row r="13" spans="1:33">
      <c r="A13" s="37" t="str">
        <f>INDEX(Tabulka!$A$2:$A$125,MATCH(List4!B13,Tabulka!$A$2:$A$125,0)-1,1)</f>
        <v>Milan Veselý</v>
      </c>
      <c r="B13" s="37" t="str">
        <f>Tabulka!$A$26</f>
        <v>Veselý Milan</v>
      </c>
      <c r="C13" s="38">
        <f>IF(INDEX(Tabulka!$A$2:$AF$180,MATCH(List4!D13,Tabulka!$A$2:$A$180,0)+3,31)&lt;1,-90000,INDEX(Tabulka!$A$2:$AF$180,MATCH(D13,Tabulka!$A$2:$A$180,0),32))+List4!E13</f>
        <v>11.000002099950001</v>
      </c>
      <c r="D13" s="37" t="str">
        <f t="shared" si="0"/>
        <v>Milan Veselý</v>
      </c>
      <c r="E13" s="37">
        <f t="shared" si="12"/>
        <v>2.0900000000000012E-6</v>
      </c>
      <c r="F13" s="39">
        <f t="shared" si="13"/>
        <v>2.4099999999999989E-6</v>
      </c>
      <c r="G13" s="37" t="str">
        <f t="shared" si="1"/>
        <v>Milan Veselý0,00000209</v>
      </c>
      <c r="H13" s="37">
        <f>IF(ISERROR(MATCH(D13,Tabulka!$A$4:$A$80,0)),,MATCH(D13,Tabulka!$A$4:$A$80,0))</f>
        <v>22</v>
      </c>
      <c r="I13" s="40"/>
      <c r="J13" s="37" t="str">
        <f t="shared" si="2"/>
        <v>Jiří Fiala</v>
      </c>
      <c r="K13" s="41">
        <f t="shared" si="3"/>
        <v>-89999.999997809995</v>
      </c>
      <c r="L13" s="141">
        <f>INDEX(Tabulka!$A$4:$AF$84,MATCH(J13,Tabulka!$A$4:$A$84,0)-1,31)+INDEX($D$2:$E$14,MATCH(K13,$C$2:$C$14,0),2)</f>
        <v>-89999.999997809995</v>
      </c>
      <c r="M13" s="141">
        <f>INDEX(Tabulka!$A$4:$AF$80,MATCH(List4!$J13,Tabulka!$A$4:$A$80,0)+3,31)+INDEX($D$2:$E$14,MATCH(K13,$C$2:$C$14,0),2)</f>
        <v>-89999.999997809995</v>
      </c>
      <c r="N13" s="141">
        <f>INDEX(Tabulka!$B$4:$AF$84,MATCH(J13,Tabulka!$A$4:$A$84,0),30)+INDEX($D$2:$E$14,MATCH(K13,$C$2:$C$14,0),2)</f>
        <v>-89999.999997809995</v>
      </c>
      <c r="O13" s="141">
        <f>INDEX(Tabulka!$B$4:$AF$84,MATCH(J13,Tabulka!$A$4:$A$84,0)+2,30)+INDEX($D$2:$E$14,MATCH(K13,$C$2:$C$14,0),2)</f>
        <v>-89999.999997809995</v>
      </c>
      <c r="P13" s="141">
        <f>INDEX(Tabulka!$B$4:$AF$84,MATCH(J13,Tabulka!$A$4:$A$84,0)+1,30)+INDEX($D$2:$E$14,MATCH(K13,$C$2:$C$14,0),2)</f>
        <v>-89999.999997809995</v>
      </c>
      <c r="Q13" s="6">
        <f t="shared" si="4"/>
        <v>-8999999999.7810001</v>
      </c>
      <c r="R13" s="48">
        <f>IFERROR(INDEX(Přehled_body!$A$4:$EF$122,MATCH(CONCATENATE(S13,$R$1),Přehled_body!$A$4:$A$122,0),31),"Neklas")+E13</f>
        <v>2.0900000000000012E-6</v>
      </c>
      <c r="S13" s="43" t="str">
        <f t="shared" si="5"/>
        <v>Jiří Fiala</v>
      </c>
      <c r="T13" s="49">
        <f t="shared" si="6"/>
        <v>-8999999999.7810001</v>
      </c>
      <c r="U13" s="50">
        <f t="shared" si="7"/>
        <v>-89999.999997809995</v>
      </c>
      <c r="V13" s="50">
        <f t="shared" si="8"/>
        <v>89999.999997809995</v>
      </c>
      <c r="W13" s="42">
        <f>IF(AND(INDEX(Přehled_body!$A$1:$EF$130,MATCH(CONCATENATE(S13,$AA$1),Přehled_body!$A$1:$A$130,0),COLUMN(Přehled_body!EE14))+E13&lt;-89888,$W$1&lt;&gt;"Výhry",$W$1&lt;&gt;"Poč. kol"),(INDEX(Přehled_body!$A$1:$EF$130,MATCH(CONCATENATE(S13,$AA$1),Přehled_body!$A$1:$A$130,0),COLUMN(Přehled_body!EE14)))*-1+F13,INDEX(Přehled_body!$A$1:$EF$130,MATCH(CONCATENATE(S13,$AA$1),Přehled_body!$A$1:$A$130,0),COLUMN(Přehled_body!EE14))+E13)</f>
        <v>90000.000002410001</v>
      </c>
      <c r="X13" s="43">
        <v>12</v>
      </c>
      <c r="Y13" s="51">
        <f t="shared" si="9"/>
        <v>90000.000002410001</v>
      </c>
      <c r="Z13" s="51"/>
      <c r="AA13" s="51" t="str">
        <f t="shared" si="10"/>
        <v>Neklas</v>
      </c>
      <c r="AB13" s="43" t="str">
        <f t="shared" si="11"/>
        <v>Jiří Fiala</v>
      </c>
    </row>
    <row r="14" spans="1:33">
      <c r="A14" s="37" t="str">
        <f>INDEX(Tabulka!$A$2:$A$125,MATCH(List4!B14,Tabulka!$A$2:$A$125,0)-1,1)</f>
        <v>Petr Weiner</v>
      </c>
      <c r="B14" s="37" t="str">
        <f>Tabulka!$A$16</f>
        <v>Weiner Petr</v>
      </c>
      <c r="C14" s="38">
        <f>IF(INDEX(Tabulka!$A$2:$AF$180,MATCH(List4!D14,Tabulka!$A$2:$A$180,0)+3,31)&lt;1,-90000,INDEX(Tabulka!$A$2:$AF$180,MATCH(D14,Tabulka!$A$2:$A$180,0),32))+List4!E14</f>
        <v>12.000002089920001</v>
      </c>
      <c r="D14" s="37" t="str">
        <f t="shared" si="0"/>
        <v>Petr Weiner</v>
      </c>
      <c r="E14" s="39">
        <f t="shared" si="12"/>
        <v>2.0800000000000013E-6</v>
      </c>
      <c r="F14" s="39">
        <f t="shared" si="13"/>
        <v>2.4199999999999989E-6</v>
      </c>
      <c r="G14" s="37" t="str">
        <f t="shared" si="1"/>
        <v>Petr Weiner0,00000208</v>
      </c>
      <c r="H14" s="37">
        <f>IF(ISERROR(MATCH(D14,Tabulka!$A$4:$A$80,0)),,MATCH(D14,Tabulka!$A$4:$A$80,0))</f>
        <v>12</v>
      </c>
      <c r="I14" s="40"/>
      <c r="J14" s="37" t="str">
        <f t="shared" si="2"/>
        <v>Pavla Šmídová</v>
      </c>
      <c r="K14" s="41">
        <f t="shared" si="3"/>
        <v>-89999.999997899999</v>
      </c>
      <c r="L14" s="141">
        <f>INDEX(Tabulka!$A$4:$AF$84,MATCH(J14,Tabulka!$A$4:$A$84,0)-1,31)+INDEX($D$2:$E$14,MATCH(K14,$C$2:$C$14,0),2)</f>
        <v>-89999.999997899999</v>
      </c>
      <c r="M14" s="141">
        <f>INDEX(Tabulka!$A$4:$AF$80,MATCH(List4!$J14,Tabulka!$A$4:$A$80,0)+3,31)+INDEX($D$2:$E$14,MATCH(K14,$C$2:$C$14,0),2)</f>
        <v>-89999.999997899999</v>
      </c>
      <c r="N14" s="141">
        <f>INDEX(Tabulka!$B$4:$AF$84,MATCH(J14,Tabulka!$A$4:$A$84,0),30)+INDEX($D$2:$E$14,MATCH(K14,$C$2:$C$14,0),2)</f>
        <v>-89999.999997899999</v>
      </c>
      <c r="O14" s="141">
        <f>INDEX(Tabulka!$B$4:$AF$84,MATCH(J14,Tabulka!$A$4:$A$84,0)+2,30)+INDEX($D$2:$E$14,MATCH(K14,$C$2:$C$14,0),2)</f>
        <v>-89999.999997899999</v>
      </c>
      <c r="P14" s="141">
        <f>INDEX(Tabulka!$B$4:$AF$84,MATCH(J14,Tabulka!$A$4:$A$84,0)+1,30)+INDEX($D$2:$E$14,MATCH(K14,$C$2:$C$14,0),2)</f>
        <v>-89999.999997899999</v>
      </c>
      <c r="Q14" s="6">
        <f t="shared" si="4"/>
        <v>-8999999999.789999</v>
      </c>
      <c r="R14" s="48">
        <f>IFERROR(INDEX(Přehled_body!$A$4:$EF$122,MATCH(CONCATENATE(S14,$R$1),Přehled_body!$A$4:$A$122,0),31),"Neklas")+E14</f>
        <v>2.0800000000000013E-6</v>
      </c>
      <c r="S14" s="43" t="str">
        <f>INDEX($J$2:$J$14,MATCH(T14,$Q$2:$Q$14,0))</f>
        <v>Pavla Šmídová</v>
      </c>
      <c r="T14" s="49">
        <f>LARGE($Q$2:$Q$14,ROW(S14)-1)</f>
        <v>-8999999999.789999</v>
      </c>
      <c r="U14" s="50">
        <f t="shared" si="7"/>
        <v>-89999.999997899999</v>
      </c>
      <c r="V14" s="50">
        <f t="shared" si="8"/>
        <v>89999.999997899999</v>
      </c>
      <c r="W14" s="42">
        <f>IF(AND(INDEX(Přehled_body!$A$1:$EF$130,MATCH(CONCATENATE(S14,$AA$1),Přehled_body!$A$1:$A$130,0),COLUMN(Přehled_body!EE15))+E14&lt;-89888,$W$1&lt;&gt;"Výhry",$W$1&lt;&gt;"Poč. kol"),(INDEX(Přehled_body!$A$1:$EF$130,MATCH(CONCATENATE(S14,$AA$1),Přehled_body!$A$1:$A$130,0),COLUMN(Přehled_body!EE15)))*-1+F14,INDEX(Přehled_body!$A$1:$EF$130,MATCH(CONCATENATE(S14,$AA$1),Přehled_body!$A$1:$A$130,0),COLUMN(Přehled_body!EE15))+E14)</f>
        <v>90000.000002419998</v>
      </c>
      <c r="X14" s="43">
        <v>13</v>
      </c>
      <c r="Y14" s="51">
        <f t="shared" si="9"/>
        <v>90000.000002419998</v>
      </c>
      <c r="Z14" s="51"/>
      <c r="AA14" s="51" t="str">
        <f t="shared" si="10"/>
        <v>Neklas</v>
      </c>
      <c r="AB14" s="43" t="str">
        <f t="shared" si="11"/>
        <v>Pavla Šmídová</v>
      </c>
    </row>
    <row r="15" spans="1:33" ht="15.6">
      <c r="AA15" s="23"/>
    </row>
  </sheetData>
  <sheetProtection selectLockedCells="1"/>
  <phoneticPr fontId="5" type="noConversion"/>
  <conditionalFormatting sqref="L2:M14">
    <cfRule type="expression" dxfId="21" priority="1" stopIfTrue="1">
      <formula>$C2&lt;-88888</formula>
    </cfRule>
  </conditionalFormatting>
  <conditionalFormatting sqref="Q1:Q14">
    <cfRule type="expression" dxfId="20" priority="4" stopIfTrue="1">
      <formula>$Q1&lt;-88888</formula>
    </cfRule>
  </conditionalFormatting>
  <dataValidations count="1">
    <dataValidation type="list" allowBlank="1" showErrorMessage="1" promptTitle="Výběr disciplíny" prompt="Klepnutím na šipku otevři seznam disciplín a klepni na to co tě zajímá" sqref="AA1" xr:uid="{00000000-0002-0000-0300-000000000000}">
      <formula1>$AG$2:$AG$9</formula1>
    </dataValidation>
  </dataValidations>
  <pageMargins left="0.7" right="0.7" top="0.78740157499999996" bottom="0.78740157499999996" header="0.3" footer="0.3"/>
  <legacy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4"/>
  <dimension ref="A1"/>
  <sheetViews>
    <sheetView workbookViewId="0"/>
  </sheetViews>
  <sheetFormatPr defaultRowHeight="13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18</vt:i4>
      </vt:variant>
    </vt:vector>
  </HeadingPairs>
  <TitlesOfParts>
    <vt:vector size="23" baseType="lpstr">
      <vt:lpstr>Přehled_body</vt:lpstr>
      <vt:lpstr>Tabulka</vt:lpstr>
      <vt:lpstr>Pořadí</vt:lpstr>
      <vt:lpstr>List4</vt:lpstr>
      <vt:lpstr>List1</vt:lpstr>
      <vt:lpstr>Adam_Šmíd</vt:lpstr>
      <vt:lpstr>Jarda_Klein</vt:lpstr>
      <vt:lpstr>Jiří_Blín</vt:lpstr>
      <vt:lpstr>Jiří_Fiala</vt:lpstr>
      <vt:lpstr>Kuba_Šedivý</vt:lpstr>
      <vt:lpstr>Libor_Hruška</vt:lpstr>
      <vt:lpstr>Milan_Veselý</vt:lpstr>
      <vt:lpstr>Míra_Chalupník</vt:lpstr>
      <vt:lpstr>Míra_Šedivý</vt:lpstr>
      <vt:lpstr>Náhrad_1</vt:lpstr>
      <vt:lpstr>Náhrad_2</vt:lpstr>
      <vt:lpstr>Náhrad_3</vt:lpstr>
      <vt:lpstr>Pořadí!Oblast_tisku</vt:lpstr>
      <vt:lpstr>Tabulka!Oblast_tisku</vt:lpstr>
      <vt:lpstr>Pavel_Pernekr</vt:lpstr>
      <vt:lpstr>Pavla_Šmídová</vt:lpstr>
      <vt:lpstr>Petr_Weiner</vt:lpstr>
      <vt:lpstr>Standa_Roth</vt:lpstr>
    </vt:vector>
  </TitlesOfParts>
  <Company>INFOSYS GMBH, Bauholding STRABAG AG</Company>
  <LinksUpToDate>false</LinksUpToDate>
  <SharedDoc>false</SharedDoc>
  <HyperlinkBase>sipy.zlatyruce.cz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Teambuilding Strabag - Šípy</dc:title>
  <dc:subject>Šipky</dc:subject>
  <dc:creator>Dalibor Hruška;stanislavroth@seznam.cz</dc:creator>
  <dc:description>Mnohaletý zábavný úterní večer spojený s aktivní činností hraní šipek s pitím přiměřeného množství osvěžujících nápojů a pojídání drobného množství posilujících potravin.</dc:description>
  <cp:lastModifiedBy>Dalibor Hruska</cp:lastModifiedBy>
  <cp:lastPrinted>2020-01-08T06:41:04Z</cp:lastPrinted>
  <dcterms:created xsi:type="dcterms:W3CDTF">2013-04-08T05:52:17Z</dcterms:created>
  <dcterms:modified xsi:type="dcterms:W3CDTF">2020-06-03T05:14:14Z</dcterms:modified>
  <cp:category>Volnočasové aktivity</cp:category>
  <cp:contentStatus>Probíhající</cp:contentStatus>
</cp:coreProperties>
</file>